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35" yWindow="-15" windowWidth="7620" windowHeight="8700" tabRatio="657"/>
  </bookViews>
  <sheets>
    <sheet name="Benutzer-Handbuch" sheetId="3679" r:id="rId1"/>
    <sheet name="Preis-Übersicht" sheetId="3670" r:id="rId2"/>
    <sheet name="Sockelabd._1.4_mit Keller" sheetId="3672" r:id="rId3"/>
    <sheet name="Sockelabd._1.4" sheetId="3678" r:id="rId4"/>
  </sheets>
  <calcPr calcId="125725"/>
</workbook>
</file>

<file path=xl/calcChain.xml><?xml version="1.0" encoding="utf-8"?>
<calcChain xmlns="http://schemas.openxmlformats.org/spreadsheetml/2006/main">
  <c r="N168" i="3672"/>
  <c r="K69" i="3678"/>
  <c r="K71"/>
  <c r="K73"/>
  <c r="M47"/>
  <c r="K46"/>
  <c r="J46"/>
  <c r="G46"/>
  <c r="L46" s="1"/>
  <c r="K41"/>
  <c r="K43"/>
  <c r="J43"/>
  <c r="G39"/>
  <c r="L39" s="1"/>
  <c r="M44"/>
  <c r="L43"/>
  <c r="L41"/>
  <c r="J41"/>
  <c r="K39"/>
  <c r="J39"/>
  <c r="K34"/>
  <c r="K36"/>
  <c r="K125" i="3672"/>
  <c r="K127"/>
  <c r="K132"/>
  <c r="K134"/>
  <c r="J134"/>
  <c r="M135"/>
  <c r="L134"/>
  <c r="L132"/>
  <c r="J132"/>
  <c r="K130"/>
  <c r="J130"/>
  <c r="G130"/>
  <c r="L130" s="1"/>
  <c r="M132" l="1"/>
  <c r="N132" s="1"/>
  <c r="M46" i="3678"/>
  <c r="N46" s="1"/>
  <c r="M41"/>
  <c r="N41" s="1"/>
  <c r="M39"/>
  <c r="N39" s="1"/>
  <c r="M43"/>
  <c r="N43" s="1"/>
  <c r="M134" i="3672"/>
  <c r="N134" s="1"/>
  <c r="M130"/>
  <c r="N130" s="1"/>
  <c r="N47" i="3678" l="1"/>
  <c r="N44"/>
  <c r="N135" i="3672"/>
  <c r="M78" i="3678" l="1"/>
  <c r="M77"/>
  <c r="K76"/>
  <c r="M76" s="1"/>
  <c r="G76"/>
  <c r="L76" s="1"/>
  <c r="M74"/>
  <c r="L73"/>
  <c r="J73"/>
  <c r="L71"/>
  <c r="J71"/>
  <c r="J69"/>
  <c r="G69"/>
  <c r="L69" s="1"/>
  <c r="M67"/>
  <c r="K66"/>
  <c r="J66"/>
  <c r="G66"/>
  <c r="L66" s="1"/>
  <c r="M64"/>
  <c r="K63"/>
  <c r="J63"/>
  <c r="G63"/>
  <c r="L63" s="1"/>
  <c r="M61"/>
  <c r="K60"/>
  <c r="M60" s="1"/>
  <c r="G60"/>
  <c r="L60" s="1"/>
  <c r="M58"/>
  <c r="L57"/>
  <c r="K57"/>
  <c r="J57"/>
  <c r="K55"/>
  <c r="J55"/>
  <c r="G55"/>
  <c r="L55" s="1"/>
  <c r="M53"/>
  <c r="K52"/>
  <c r="J52"/>
  <c r="G52"/>
  <c r="L52" s="1"/>
  <c r="M50"/>
  <c r="K49"/>
  <c r="J49"/>
  <c r="G49"/>
  <c r="L49" s="1"/>
  <c r="M37"/>
  <c r="L36"/>
  <c r="J36"/>
  <c r="L34"/>
  <c r="J34"/>
  <c r="M34" s="1"/>
  <c r="K32"/>
  <c r="J32"/>
  <c r="G32"/>
  <c r="L32" s="1"/>
  <c r="M30"/>
  <c r="L29"/>
  <c r="K29"/>
  <c r="J29"/>
  <c r="K27"/>
  <c r="J27"/>
  <c r="G27"/>
  <c r="L27" s="1"/>
  <c r="M25"/>
  <c r="K24"/>
  <c r="J24"/>
  <c r="G24"/>
  <c r="L24" s="1"/>
  <c r="M22"/>
  <c r="K21"/>
  <c r="M21" s="1"/>
  <c r="G21"/>
  <c r="L21" s="1"/>
  <c r="M19"/>
  <c r="K18"/>
  <c r="M18" s="1"/>
  <c r="G18"/>
  <c r="L18" s="1"/>
  <c r="M166" i="3672"/>
  <c r="M162"/>
  <c r="L161"/>
  <c r="K161"/>
  <c r="J161"/>
  <c r="L159"/>
  <c r="K159"/>
  <c r="J159"/>
  <c r="K157"/>
  <c r="J157"/>
  <c r="G157"/>
  <c r="L157" s="1"/>
  <c r="M165"/>
  <c r="K164"/>
  <c r="M164" s="1"/>
  <c r="G164"/>
  <c r="L164" s="1"/>
  <c r="M155"/>
  <c r="K154"/>
  <c r="J154"/>
  <c r="G154"/>
  <c r="L154" s="1"/>
  <c r="J151"/>
  <c r="M152"/>
  <c r="K151"/>
  <c r="G151"/>
  <c r="L151" s="1"/>
  <c r="M149"/>
  <c r="K148"/>
  <c r="M148" s="1"/>
  <c r="G148"/>
  <c r="L148" s="1"/>
  <c r="M146"/>
  <c r="L145"/>
  <c r="K145"/>
  <c r="J145"/>
  <c r="K143"/>
  <c r="J143"/>
  <c r="G143"/>
  <c r="L143" s="1"/>
  <c r="M128"/>
  <c r="L127"/>
  <c r="J127"/>
  <c r="L125"/>
  <c r="J125"/>
  <c r="K123"/>
  <c r="J123"/>
  <c r="G123"/>
  <c r="L123" s="1"/>
  <c r="M29" i="3678" l="1"/>
  <c r="N29" s="1"/>
  <c r="M73"/>
  <c r="N73" s="1"/>
  <c r="M32"/>
  <c r="N32" s="1"/>
  <c r="M49"/>
  <c r="N50" s="1"/>
  <c r="M52"/>
  <c r="N52" s="1"/>
  <c r="M55"/>
  <c r="N55" s="1"/>
  <c r="M71"/>
  <c r="M159" i="3672"/>
  <c r="N159" s="1"/>
  <c r="M36" i="3678"/>
  <c r="M24"/>
  <c r="N24" s="1"/>
  <c r="M27"/>
  <c r="N27" s="1"/>
  <c r="M57"/>
  <c r="N57" s="1"/>
  <c r="M63"/>
  <c r="N63" s="1"/>
  <c r="M66"/>
  <c r="N67" s="1"/>
  <c r="M69"/>
  <c r="N69" s="1"/>
  <c r="N77"/>
  <c r="N34"/>
  <c r="N71"/>
  <c r="N19"/>
  <c r="N18"/>
  <c r="N22"/>
  <c r="N21"/>
  <c r="N61"/>
  <c r="N60"/>
  <c r="M154" i="3672"/>
  <c r="N154" s="1"/>
  <c r="M157"/>
  <c r="N157" s="1"/>
  <c r="M161"/>
  <c r="N161" s="1"/>
  <c r="M143"/>
  <c r="N143" s="1"/>
  <c r="M151"/>
  <c r="N151" s="1"/>
  <c r="N148"/>
  <c r="M123"/>
  <c r="N123" s="1"/>
  <c r="M145"/>
  <c r="N145" s="1"/>
  <c r="N165"/>
  <c r="N149"/>
  <c r="M125"/>
  <c r="N125" s="1"/>
  <c r="M127"/>
  <c r="N127" s="1"/>
  <c r="G67"/>
  <c r="G18"/>
  <c r="G21"/>
  <c r="G24"/>
  <c r="G27"/>
  <c r="G32"/>
  <c r="G39"/>
  <c r="G42"/>
  <c r="G45"/>
  <c r="G52"/>
  <c r="G55"/>
  <c r="G58"/>
  <c r="G61"/>
  <c r="G64"/>
  <c r="G70"/>
  <c r="G73"/>
  <c r="G80"/>
  <c r="G83"/>
  <c r="G86"/>
  <c r="G91"/>
  <c r="G94"/>
  <c r="G97"/>
  <c r="G102"/>
  <c r="G109"/>
  <c r="G112"/>
  <c r="G115"/>
  <c r="G118"/>
  <c r="G137"/>
  <c r="G140"/>
  <c r="N49" i="3678" l="1"/>
  <c r="N37"/>
  <c r="N53"/>
  <c r="N66"/>
  <c r="N25"/>
  <c r="N64"/>
  <c r="N36"/>
  <c r="N30"/>
  <c r="N74"/>
  <c r="N58"/>
  <c r="N155" i="3672"/>
  <c r="N162"/>
  <c r="N152"/>
  <c r="N146"/>
  <c r="N128"/>
  <c r="K115"/>
  <c r="M104"/>
  <c r="M75"/>
  <c r="J70"/>
  <c r="J115"/>
  <c r="J47"/>
  <c r="J42"/>
  <c r="N78" i="3678" l="1"/>
  <c r="K24" i="3672"/>
  <c r="K27"/>
  <c r="J137"/>
  <c r="J91"/>
  <c r="J52"/>
  <c r="J45"/>
  <c r="J32"/>
  <c r="J120"/>
  <c r="J99"/>
  <c r="J88"/>
  <c r="J29"/>
  <c r="J83"/>
  <c r="J49"/>
  <c r="J24"/>
  <c r="J140"/>
  <c r="J118"/>
  <c r="J97"/>
  <c r="J94"/>
  <c r="J86"/>
  <c r="J64"/>
  <c r="J61"/>
  <c r="J58"/>
  <c r="J55"/>
  <c r="J39"/>
  <c r="J34"/>
  <c r="J27"/>
  <c r="J36"/>
  <c r="M141"/>
  <c r="M138"/>
  <c r="M121"/>
  <c r="M116"/>
  <c r="M113"/>
  <c r="M110"/>
  <c r="M103"/>
  <c r="M100"/>
  <c r="M95"/>
  <c r="M92"/>
  <c r="M89"/>
  <c r="M84"/>
  <c r="M81"/>
  <c r="M74"/>
  <c r="M71"/>
  <c r="M68"/>
  <c r="M65"/>
  <c r="M62"/>
  <c r="M59"/>
  <c r="M56"/>
  <c r="M53"/>
  <c r="M50"/>
  <c r="M43"/>
  <c r="M40"/>
  <c r="M37"/>
  <c r="M30"/>
  <c r="M25"/>
  <c r="M22"/>
  <c r="M19"/>
  <c r="M115" l="1"/>
  <c r="K140"/>
  <c r="M140" s="1"/>
  <c r="L140"/>
  <c r="K137"/>
  <c r="M137" s="1"/>
  <c r="L137"/>
  <c r="L120"/>
  <c r="K120"/>
  <c r="M120" s="1"/>
  <c r="K118"/>
  <c r="M118" s="1"/>
  <c r="L118"/>
  <c r="L115"/>
  <c r="K112"/>
  <c r="M112" s="1"/>
  <c r="L112"/>
  <c r="K109"/>
  <c r="M109" s="1"/>
  <c r="L109"/>
  <c r="K102"/>
  <c r="M102" s="1"/>
  <c r="L102"/>
  <c r="L99"/>
  <c r="K99"/>
  <c r="M99" s="1"/>
  <c r="K97"/>
  <c r="M97" s="1"/>
  <c r="L97"/>
  <c r="K94"/>
  <c r="M94" s="1"/>
  <c r="L94"/>
  <c r="K91"/>
  <c r="M91" s="1"/>
  <c r="L91"/>
  <c r="K88"/>
  <c r="M88" s="1"/>
  <c r="L88"/>
  <c r="K86"/>
  <c r="M86" s="1"/>
  <c r="L86"/>
  <c r="K83"/>
  <c r="M83" s="1"/>
  <c r="L83"/>
  <c r="K70"/>
  <c r="M70" s="1"/>
  <c r="K80"/>
  <c r="M80" s="1"/>
  <c r="L80"/>
  <c r="K67"/>
  <c r="M67" s="1"/>
  <c r="L67"/>
  <c r="K64"/>
  <c r="M64" s="1"/>
  <c r="L64"/>
  <c r="K61"/>
  <c r="M61" s="1"/>
  <c r="L61"/>
  <c r="L49"/>
  <c r="L47"/>
  <c r="K49"/>
  <c r="M49" s="1"/>
  <c r="K47"/>
  <c r="M47" s="1"/>
  <c r="K45"/>
  <c r="M45" s="1"/>
  <c r="L45"/>
  <c r="L39"/>
  <c r="L32"/>
  <c r="K73"/>
  <c r="M73" s="1"/>
  <c r="L73"/>
  <c r="L70"/>
  <c r="K58"/>
  <c r="M58" s="1"/>
  <c r="L58"/>
  <c r="K55"/>
  <c r="M55" s="1"/>
  <c r="L55"/>
  <c r="K52"/>
  <c r="M52" s="1"/>
  <c r="L52"/>
  <c r="K42"/>
  <c r="M42" s="1"/>
  <c r="L42"/>
  <c r="K39"/>
  <c r="M39" s="1"/>
  <c r="L36"/>
  <c r="K36"/>
  <c r="M36" s="1"/>
  <c r="L34"/>
  <c r="K34"/>
  <c r="M34" s="1"/>
  <c r="K32"/>
  <c r="M32" s="1"/>
  <c r="L29"/>
  <c r="K29"/>
  <c r="M29" s="1"/>
  <c r="M27"/>
  <c r="L27"/>
  <c r="M24"/>
  <c r="L24"/>
  <c r="K21"/>
  <c r="M21" s="1"/>
  <c r="L21"/>
  <c r="K18"/>
  <c r="M18" s="1"/>
  <c r="L18"/>
  <c r="N21" l="1"/>
  <c r="N109"/>
  <c r="N112"/>
  <c r="N18"/>
  <c r="N24"/>
  <c r="N116"/>
  <c r="N83"/>
  <c r="N81"/>
  <c r="N71"/>
  <c r="N115"/>
  <c r="N118"/>
  <c r="N141"/>
  <c r="N121"/>
  <c r="N100"/>
  <c r="N137"/>
  <c r="N138"/>
  <c r="N113"/>
  <c r="N110"/>
  <c r="N120"/>
  <c r="N140"/>
  <c r="N102"/>
  <c r="N103"/>
  <c r="N99"/>
  <c r="N97"/>
  <c r="N94"/>
  <c r="N95"/>
  <c r="N91"/>
  <c r="N92"/>
  <c r="N89"/>
  <c r="N88"/>
  <c r="N84"/>
  <c r="N86"/>
  <c r="N70"/>
  <c r="N80"/>
  <c r="N25"/>
  <c r="N40"/>
  <c r="N19"/>
  <c r="N67"/>
  <c r="N68"/>
  <c r="N65"/>
  <c r="N64"/>
  <c r="N62"/>
  <c r="N61"/>
  <c r="N22"/>
  <c r="N29"/>
  <c r="N47"/>
  <c r="N53"/>
  <c r="N49"/>
  <c r="N45"/>
  <c r="N50"/>
  <c r="N27"/>
  <c r="N39"/>
  <c r="N32"/>
  <c r="N56"/>
  <c r="N55"/>
  <c r="N37"/>
  <c r="N74"/>
  <c r="N30"/>
  <c r="N34"/>
  <c r="N42"/>
  <c r="N58"/>
  <c r="N43"/>
  <c r="N59"/>
  <c r="N36"/>
  <c r="N52"/>
  <c r="N166" l="1"/>
  <c r="N104"/>
  <c r="N75"/>
</calcChain>
</file>

<file path=xl/comments1.xml><?xml version="1.0" encoding="utf-8"?>
<comments xmlns="http://schemas.openxmlformats.org/spreadsheetml/2006/main">
  <authors>
    <author>Remmers GmbH</author>
  </authors>
  <commentList>
    <comment ref="G34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</t>
        </r>
      </text>
    </comment>
    <comment ref="G36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
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</t>
        </r>
      </text>
    </comment>
    <comment ref="G49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</t>
        </r>
      </text>
    </comment>
    <comment ref="G125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</t>
        </r>
      </text>
    </comment>
    <comment ref="G127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</t>
        </r>
      </text>
    </comment>
    <comment ref="G132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</t>
        </r>
      </text>
    </comment>
    <comment ref="G134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</t>
        </r>
      </text>
    </comment>
    <comment ref="G159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
</t>
        </r>
      </text>
    </comment>
    <comment ref="G161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hier separat!
</t>
        </r>
      </text>
    </comment>
  </commentList>
</comments>
</file>

<file path=xl/comments2.xml><?xml version="1.0" encoding="utf-8"?>
<comments xmlns="http://schemas.openxmlformats.org/spreadsheetml/2006/main">
  <authors>
    <author>Remmers GmbH</author>
  </authors>
  <commentList>
    <comment ref="G34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</t>
        </r>
      </text>
    </comment>
    <comment ref="G36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</t>
        </r>
      </text>
    </comment>
    <comment ref="G41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</t>
        </r>
      </text>
    </comment>
    <comment ref="G43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</t>
        </r>
      </text>
    </comment>
    <comment ref="G71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
</t>
        </r>
      </text>
    </comment>
    <comment ref="G73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hier separat!
</t>
        </r>
      </text>
    </comment>
  </commentList>
</comments>
</file>

<file path=xl/sharedStrings.xml><?xml version="1.0" encoding="utf-8"?>
<sst xmlns="http://schemas.openxmlformats.org/spreadsheetml/2006/main" count="510" uniqueCount="178">
  <si>
    <t>Bauvorhaben:</t>
  </si>
  <si>
    <t>Pos.</t>
  </si>
  <si>
    <t>Menge</t>
  </si>
  <si>
    <t></t>
  </si>
  <si>
    <t>[€/h]</t>
  </si>
  <si>
    <t xml:space="preserve">Lohnkosten </t>
  </si>
  <si>
    <t>[€]</t>
  </si>
  <si>
    <t>Zeitbedarf</t>
  </si>
  <si>
    <t>[Mannstunden]</t>
  </si>
  <si>
    <t>Materialkosten</t>
  </si>
  <si>
    <t>Materialbedarf</t>
  </si>
  <si>
    <t>[Einheit]</t>
  </si>
  <si>
    <t>Gesamtkosten</t>
  </si>
  <si>
    <t>[h/Mengeneinheit]</t>
  </si>
  <si>
    <t>ist</t>
  </si>
  <si>
    <t>[€/Einheit]</t>
  </si>
  <si>
    <t>m²</t>
  </si>
  <si>
    <t>kg</t>
  </si>
  <si>
    <t>m</t>
  </si>
  <si>
    <t>Annahme: Schichtdicke 5 mm</t>
  </si>
  <si>
    <t>Armierungsgewebe 5/100</t>
  </si>
  <si>
    <t>Betonacryl</t>
  </si>
  <si>
    <t>Dichtschlämme</t>
  </si>
  <si>
    <t>Dichtspachtel</t>
  </si>
  <si>
    <t>DS-Abschlussleiste</t>
  </si>
  <si>
    <t>DS-Clip</t>
  </si>
  <si>
    <t>DS-Systemschutz</t>
  </si>
  <si>
    <t>Fugenband B200/E</t>
  </si>
  <si>
    <t>Kiesol</t>
  </si>
  <si>
    <t>Kiesol C</t>
  </si>
  <si>
    <t>Multi-Baudicht 2K</t>
  </si>
  <si>
    <t>Rohrflansch</t>
  </si>
  <si>
    <t>Sanierputz altweiß</t>
  </si>
  <si>
    <t>Selectmix 25</t>
  </si>
  <si>
    <t>Sulfatexschlämme</t>
  </si>
  <si>
    <t>Verbundmörtel</t>
  </si>
  <si>
    <t>Verbundmörtel S</t>
  </si>
  <si>
    <t>Sanierputz Universal HS</t>
  </si>
  <si>
    <t>Produkte</t>
  </si>
  <si>
    <t>10 kg</t>
  </si>
  <si>
    <t>25 kg</t>
  </si>
  <si>
    <t>Fugenband B200</t>
  </si>
  <si>
    <t>Fugenband SK 10</t>
  </si>
  <si>
    <t>Fugenband SK 25</t>
  </si>
  <si>
    <t>5 l</t>
  </si>
  <si>
    <t>15 l</t>
  </si>
  <si>
    <t>20 kg</t>
  </si>
  <si>
    <t>Fugenband VF 500</t>
  </si>
  <si>
    <t>Fugenband VF 120</t>
  </si>
  <si>
    <t>Gebinde</t>
  </si>
  <si>
    <t>Preise</t>
  </si>
  <si>
    <t>Lfd. Nr.</t>
  </si>
  <si>
    <t>Rolle (30m)</t>
  </si>
  <si>
    <t>Rolle (6m)</t>
  </si>
  <si>
    <t>Rolle (25m)</t>
  </si>
  <si>
    <t>Rolle (10m)</t>
  </si>
  <si>
    <t>Stück (2m)</t>
  </si>
  <si>
    <t>Rolle (40m²)</t>
  </si>
  <si>
    <t>Stück (87-110mm)</t>
  </si>
  <si>
    <t>24, 34</t>
  </si>
  <si>
    <t>9, 41</t>
  </si>
  <si>
    <t>Rolle (50m)</t>
  </si>
  <si>
    <t>61, 74, 93</t>
  </si>
  <si>
    <t>10, 162, 208</t>
  </si>
  <si>
    <t>19, 210</t>
  </si>
  <si>
    <t>Rolle(10m)</t>
  </si>
  <si>
    <t>1.1</t>
  </si>
  <si>
    <t>1.2</t>
  </si>
  <si>
    <t>1.3</t>
  </si>
  <si>
    <t>1.4</t>
  </si>
  <si>
    <t>1.6</t>
  </si>
  <si>
    <t>1.7</t>
  </si>
  <si>
    <t>Kurztext</t>
  </si>
  <si>
    <t>Kellerabdichtung Neubau, reaktivabbindend</t>
  </si>
  <si>
    <t>1</t>
  </si>
  <si>
    <t>ME</t>
  </si>
  <si>
    <t xml:space="preserve">Kanten und Außenecken fasen/brechen </t>
  </si>
  <si>
    <t xml:space="preserve">Empf. Material </t>
  </si>
  <si>
    <t>Dichtspachtel &lt;0426&gt;</t>
  </si>
  <si>
    <t>Kalkulationsgrundlagen</t>
  </si>
  <si>
    <t>Multi-Baudicht 2K &lt;3014&gt;</t>
  </si>
  <si>
    <t>Stk.</t>
  </si>
  <si>
    <t>Kiesol &lt;1810&gt;</t>
  </si>
  <si>
    <t>Dichtschlämme &lt;0405&gt;</t>
  </si>
  <si>
    <t>* Alternativpos.</t>
  </si>
  <si>
    <t>[Angabe in ME]</t>
  </si>
  <si>
    <t>1.8</t>
  </si>
  <si>
    <t>Kratzspachtelung / Porenverschluss</t>
  </si>
  <si>
    <t>1.9</t>
  </si>
  <si>
    <t xml:space="preserve">Haftbrücke / Kratzspachtelung auf vorhandener Kellerabdichtung </t>
  </si>
  <si>
    <t>1.10</t>
  </si>
  <si>
    <t xml:space="preserve">Sockelabdichtung </t>
  </si>
  <si>
    <t xml:space="preserve">Annahme: 2 mm Trockenschichtdicke </t>
  </si>
  <si>
    <t>1.11</t>
  </si>
  <si>
    <t>Perimeterdämmung verkleben</t>
  </si>
  <si>
    <t>2</t>
  </si>
  <si>
    <t>2.1</t>
  </si>
  <si>
    <t xml:space="preserve">Selectmix 25 &lt;4047&gt; </t>
  </si>
  <si>
    <t>1) Erfahrungswerte, tatsächliche Werte können variieren!</t>
  </si>
  <si>
    <t xml:space="preserve">Kiesol &lt;1810&gt; </t>
  </si>
  <si>
    <r>
      <t>Stundenlohn</t>
    </r>
    <r>
      <rPr>
        <b/>
        <vertAlign val="superscript"/>
        <sz val="8"/>
        <rFont val="Arial"/>
        <family val="2"/>
      </rPr>
      <t>1)</t>
    </r>
  </si>
  <si>
    <t>2) Erfahrungswerte, tatsächliche Werte können variieren!</t>
  </si>
  <si>
    <t>3) Mögliche Mehrverbräuche durch Unebenheiten der Untergründe sind nicht berücksichtigt. Tatsächliche Werte können variieren!</t>
  </si>
  <si>
    <r>
      <t>ARH-Wert</t>
    </r>
    <r>
      <rPr>
        <b/>
        <vertAlign val="superscript"/>
        <sz val="8"/>
        <rFont val="Arial"/>
        <family val="2"/>
      </rPr>
      <t xml:space="preserve">2) </t>
    </r>
  </si>
  <si>
    <r>
      <t>Materialverbrauch</t>
    </r>
    <r>
      <rPr>
        <b/>
        <vertAlign val="superscript"/>
        <sz val="8"/>
        <rFont val="Arial"/>
        <family val="2"/>
      </rPr>
      <t xml:space="preserve"> 3)</t>
    </r>
  </si>
  <si>
    <t>2.2</t>
  </si>
  <si>
    <t>2.3</t>
  </si>
  <si>
    <t>2.4</t>
  </si>
  <si>
    <t>Drän- und Anfüllschutzbahn anbauen</t>
  </si>
  <si>
    <t>DS-Clip &lt;1818&gt;</t>
  </si>
  <si>
    <t>St.</t>
  </si>
  <si>
    <t>DS-Systemschutz &lt;0823&gt;</t>
  </si>
  <si>
    <t>2.5</t>
  </si>
  <si>
    <t>2.6</t>
  </si>
  <si>
    <t>Arbeitsraum verfüllen</t>
  </si>
  <si>
    <t>Fugenband B 200 &lt;4813&gt;</t>
  </si>
  <si>
    <t xml:space="preserve">Rohrdurchführungen eindichten </t>
  </si>
  <si>
    <t>Rohrflansch &lt;4349, 4350, 4351&gt;</t>
  </si>
  <si>
    <t xml:space="preserve">St. </t>
  </si>
  <si>
    <t>Dichtungskehle mit Hinterfeuchtungsschutz im Wand-Sohlen-Anschluss</t>
  </si>
  <si>
    <t>Annahme: Schichtdicke 2 mm</t>
  </si>
  <si>
    <t>Annahme: Schichtdicke 3 mm</t>
  </si>
  <si>
    <t>1.12</t>
  </si>
  <si>
    <t>* Altvernativpos.</t>
  </si>
  <si>
    <t>1.13</t>
  </si>
  <si>
    <t>Dränanlage nach DIN 4095 einbauen</t>
  </si>
  <si>
    <t>1.14</t>
  </si>
  <si>
    <t>1.15</t>
  </si>
  <si>
    <t>DS-Abschlussleiste &lt;0819&gt;</t>
  </si>
  <si>
    <t>1.16</t>
  </si>
  <si>
    <t>2.7</t>
  </si>
  <si>
    <t>Aufgehende Wand aufmauern</t>
  </si>
  <si>
    <t>3</t>
  </si>
  <si>
    <t>Sockelabdichtung Neubau, reaktivabbindend</t>
  </si>
  <si>
    <t>3.1</t>
  </si>
  <si>
    <t>3.2</t>
  </si>
  <si>
    <t>* Bedarfspos.</t>
  </si>
  <si>
    <t>1.5</t>
  </si>
  <si>
    <t xml:space="preserve">Querschnittsabdichtung, reaktivabbindend </t>
  </si>
  <si>
    <t>3.3</t>
  </si>
  <si>
    <t>3.5</t>
  </si>
  <si>
    <t>3.6</t>
  </si>
  <si>
    <t>3.4</t>
  </si>
  <si>
    <t>3.7</t>
  </si>
  <si>
    <t>3.8</t>
  </si>
  <si>
    <t>3.9</t>
  </si>
  <si>
    <r>
      <t>Fehlstellen verschließen, (</t>
    </r>
    <r>
      <rPr>
        <b/>
        <u/>
        <sz val="8"/>
        <rFont val="Arial"/>
        <family val="2"/>
      </rPr>
      <t xml:space="preserve">&lt; </t>
    </r>
    <r>
      <rPr>
        <b/>
        <sz val="8"/>
        <rFont val="Arial"/>
        <family val="2"/>
      </rPr>
      <t>0,01 m²)</t>
    </r>
  </si>
  <si>
    <r>
      <t>Fehlstellen verschließen, reaktivabbindend, (</t>
    </r>
    <r>
      <rPr>
        <b/>
        <u/>
        <sz val="8"/>
        <rFont val="Arial"/>
        <family val="2"/>
      </rPr>
      <t>&lt;</t>
    </r>
    <r>
      <rPr>
        <b/>
        <sz val="8"/>
        <rFont val="Arial"/>
        <family val="2"/>
      </rPr>
      <t xml:space="preserve"> 0,01 m²)</t>
    </r>
  </si>
  <si>
    <t>Bewegungs- und Trennfugen mit Fugenband 200 mm abdichten, reaktivabbindend</t>
  </si>
  <si>
    <t xml:space="preserve">Rohrdurchführungen eindichten, reaktivabbindend </t>
  </si>
  <si>
    <t>Querschnittsabdichtung auftragen</t>
  </si>
  <si>
    <t>Haftbrücke im Wandaufstandsbereich herstellen</t>
  </si>
  <si>
    <t>Summe Pos.</t>
  </si>
  <si>
    <t>Annahme: Schichtdicke 3 mm bei Rohrdurchmesser DN 100</t>
  </si>
  <si>
    <t>Annahme: 0,5 m² je m</t>
  </si>
  <si>
    <t>Stück (50 im Beutel)</t>
  </si>
  <si>
    <t>Gesamtsumme Pos.</t>
  </si>
  <si>
    <t>m³</t>
  </si>
  <si>
    <t>Annahme: 50 mm Schenkellänge</t>
  </si>
  <si>
    <t>3.10</t>
  </si>
  <si>
    <t>3.11</t>
  </si>
  <si>
    <t>3.12</t>
  </si>
  <si>
    <t>Schutz des Verblendmauerwerks</t>
  </si>
  <si>
    <t>3.13</t>
  </si>
  <si>
    <t>3.14</t>
  </si>
  <si>
    <t>MLB Sockelabdichtung im Neubau_Detail 1.4_zweischaliges Mauerwerk_unterkellert</t>
  </si>
  <si>
    <t>MLB Sockelabdichtung im Neubau_Detail 1.4_zweischaliges Mauerwerk_unterkellert_mit Kellerabdichtung</t>
  </si>
  <si>
    <t xml:space="preserve">Materialkosten </t>
  </si>
  <si>
    <t>Seiten PP</t>
  </si>
  <si>
    <t xml:space="preserve">Abzudichtende Flächen reinigen </t>
  </si>
  <si>
    <t xml:space="preserve">Abzudichtende Flächen grundieren </t>
  </si>
  <si>
    <t>Abzudichtende Flächen reinigen</t>
  </si>
  <si>
    <t>Abdichtung gegen aufstauendes u. drückendes Wasser, reaktivabbindend</t>
  </si>
  <si>
    <t>Abdichtung gegen Bodenfeuchte u. nicht stauendes Sickerwasser, reaktivabbindend</t>
  </si>
  <si>
    <t>Fugenband im Wand-Boden-Anschluss einbauen</t>
  </si>
  <si>
    <t>Dichtungskehle im Wand-Boden-Anschluss, mineralisch</t>
  </si>
  <si>
    <t>Fugenband VF &lt;5071&gt;</t>
  </si>
  <si>
    <t>Gesamtsumme aller Pos.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</si>
</sst>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Symbol"/>
      <family val="1"/>
      <charset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b/>
      <u/>
      <sz val="12"/>
      <name val="Arial"/>
      <family val="2"/>
    </font>
    <font>
      <b/>
      <sz val="8"/>
      <name val="Symbol"/>
      <family val="1"/>
      <charset val="2"/>
    </font>
    <font>
      <b/>
      <sz val="8"/>
      <color rgb="FF002060"/>
      <name val="Arial"/>
      <family val="2"/>
    </font>
    <font>
      <b/>
      <sz val="10"/>
      <color rgb="FF002060"/>
      <name val="Arial"/>
      <family val="2"/>
    </font>
    <font>
      <b/>
      <sz val="8"/>
      <color rgb="FF002060"/>
      <name val="Symbol"/>
      <family val="1"/>
      <charset val="2"/>
    </font>
    <font>
      <i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8"/>
      <name val="Arial"/>
      <family val="2"/>
    </font>
    <font>
      <b/>
      <u/>
      <sz val="8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2" fontId="0" fillId="0" borderId="0"/>
    <xf numFmtId="0" fontId="1" fillId="0" borderId="0"/>
  </cellStyleXfs>
  <cellXfs count="231">
    <xf numFmtId="2" fontId="0" fillId="0" borderId="0" xfId="0"/>
    <xf numFmtId="2" fontId="2" fillId="0" borderId="0" xfId="0" applyFont="1"/>
    <xf numFmtId="2" fontId="2" fillId="0" borderId="0" xfId="0" applyFont="1" applyFill="1"/>
    <xf numFmtId="2" fontId="2" fillId="0" borderId="0" xfId="0" applyFont="1" applyBorder="1"/>
    <xf numFmtId="2" fontId="2" fillId="0" borderId="0" xfId="0" applyFont="1" applyProtection="1">
      <protection hidden="1"/>
    </xf>
    <xf numFmtId="2" fontId="2" fillId="0" borderId="0" xfId="0" applyFont="1" applyBorder="1" applyProtection="1">
      <protection hidden="1"/>
    </xf>
    <xf numFmtId="2" fontId="2" fillId="0" borderId="0" xfId="0" applyFont="1" applyBorder="1" applyAlignment="1" applyProtection="1">
      <alignment horizontal="center"/>
      <protection hidden="1"/>
    </xf>
    <xf numFmtId="2" fontId="6" fillId="0" borderId="2" xfId="0" applyFont="1" applyFill="1" applyBorder="1" applyAlignment="1" applyProtection="1">
      <alignment horizontal="left"/>
      <protection hidden="1"/>
    </xf>
    <xf numFmtId="2" fontId="2" fillId="0" borderId="0" xfId="0" applyFont="1" applyProtection="1">
      <protection locked="0"/>
    </xf>
    <xf numFmtId="2" fontId="3" fillId="0" borderId="0" xfId="0" applyFont="1" applyFill="1" applyBorder="1" applyAlignment="1" applyProtection="1">
      <alignment horizontal="center"/>
      <protection locked="0"/>
    </xf>
    <xf numFmtId="2" fontId="3" fillId="0" borderId="0" xfId="0" applyFont="1" applyBorder="1" applyAlignment="1" applyProtection="1">
      <alignment horizontal="center"/>
      <protection locked="0"/>
    </xf>
    <xf numFmtId="2" fontId="4" fillId="0" borderId="8" xfId="0" applyFont="1" applyFill="1" applyBorder="1" applyAlignment="1" applyProtection="1">
      <alignment horizontal="center"/>
      <protection locked="0"/>
    </xf>
    <xf numFmtId="2" fontId="2" fillId="0" borderId="0" xfId="0" applyFont="1" applyBorder="1" applyProtection="1">
      <protection locked="0"/>
    </xf>
    <xf numFmtId="2" fontId="4" fillId="0" borderId="0" xfId="0" applyFont="1" applyBorder="1" applyAlignment="1" applyProtection="1">
      <alignment horizontal="center"/>
      <protection locked="0"/>
    </xf>
    <xf numFmtId="2" fontId="5" fillId="0" borderId="0" xfId="0" applyFont="1" applyProtection="1">
      <protection locked="0"/>
    </xf>
    <xf numFmtId="2" fontId="5" fillId="0" borderId="0" xfId="0" applyFont="1" applyBorder="1" applyProtection="1">
      <protection locked="0"/>
    </xf>
    <xf numFmtId="49" fontId="5" fillId="0" borderId="0" xfId="0" applyNumberFormat="1" applyFont="1" applyProtection="1">
      <protection locked="0"/>
    </xf>
    <xf numFmtId="2" fontId="3" fillId="0" borderId="0" xfId="0" applyFont="1" applyBorder="1" applyAlignment="1" applyProtection="1">
      <alignment horizontal="center"/>
      <protection locked="0" hidden="1"/>
    </xf>
    <xf numFmtId="49" fontId="5" fillId="0" borderId="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1" fontId="0" fillId="0" borderId="0" xfId="0" applyNumberFormat="1"/>
    <xf numFmtId="2" fontId="2" fillId="2" borderId="0" xfId="0" applyFont="1" applyFill="1"/>
    <xf numFmtId="2" fontId="4" fillId="4" borderId="3" xfId="0" applyFont="1" applyFill="1" applyBorder="1" applyAlignment="1" applyProtection="1">
      <alignment horizontal="center"/>
      <protection locked="0"/>
    </xf>
    <xf numFmtId="2" fontId="2" fillId="4" borderId="8" xfId="0" applyFont="1" applyFill="1" applyBorder="1" applyAlignment="1" applyProtection="1">
      <alignment horizontal="center"/>
      <protection locked="0"/>
    </xf>
    <xf numFmtId="2" fontId="4" fillId="4" borderId="8" xfId="0" applyFont="1" applyFill="1" applyBorder="1" applyAlignment="1" applyProtection="1">
      <alignment horizontal="center"/>
      <protection locked="0"/>
    </xf>
    <xf numFmtId="2" fontId="4" fillId="3" borderId="2" xfId="0" applyFont="1" applyFill="1" applyBorder="1" applyAlignment="1" applyProtection="1">
      <alignment horizontal="left"/>
      <protection locked="0"/>
    </xf>
    <xf numFmtId="2" fontId="6" fillId="3" borderId="2" xfId="0" applyFont="1" applyFill="1" applyBorder="1" applyAlignment="1" applyProtection="1">
      <alignment horizontal="left"/>
      <protection hidden="1"/>
    </xf>
    <xf numFmtId="2" fontId="4" fillId="2" borderId="7" xfId="0" applyFont="1" applyFill="1" applyBorder="1" applyAlignment="1" applyProtection="1">
      <alignment horizontal="center"/>
      <protection locked="0"/>
    </xf>
    <xf numFmtId="2" fontId="5" fillId="3" borderId="9" xfId="0" applyFont="1" applyFill="1" applyBorder="1" applyAlignment="1" applyProtection="1">
      <alignment horizontal="left"/>
      <protection locked="0"/>
    </xf>
    <xf numFmtId="2" fontId="5" fillId="3" borderId="9" xfId="0" applyFont="1" applyFill="1" applyBorder="1" applyAlignment="1" applyProtection="1">
      <alignment horizontal="left" vertical="center"/>
      <protection locked="0"/>
    </xf>
    <xf numFmtId="2" fontId="4" fillId="2" borderId="8" xfId="0" applyFont="1" applyFill="1" applyBorder="1" applyAlignment="1" applyProtection="1">
      <alignment horizontal="center"/>
      <protection locked="0"/>
    </xf>
    <xf numFmtId="2" fontId="7" fillId="2" borderId="8" xfId="0" applyFont="1" applyFill="1" applyBorder="1" applyAlignment="1" applyProtection="1">
      <alignment horizontal="center"/>
      <protection locked="0"/>
    </xf>
    <xf numFmtId="2" fontId="4" fillId="5" borderId="8" xfId="0" applyFont="1" applyFill="1" applyBorder="1" applyAlignment="1" applyProtection="1">
      <alignment horizontal="center"/>
      <protection locked="0"/>
    </xf>
    <xf numFmtId="2" fontId="2" fillId="5" borderId="8" xfId="0" applyFont="1" applyFill="1" applyBorder="1" applyAlignment="1" applyProtection="1">
      <alignment horizontal="center"/>
      <protection locked="0"/>
    </xf>
    <xf numFmtId="2" fontId="4" fillId="3" borderId="2" xfId="0" applyFont="1" applyFill="1" applyBorder="1" applyAlignment="1" applyProtection="1">
      <alignment horizontal="center" vertical="center"/>
      <protection locked="0" hidden="1"/>
    </xf>
    <xf numFmtId="2" fontId="2" fillId="0" borderId="0" xfId="0" applyFont="1" applyAlignment="1" applyProtection="1">
      <alignment horizontal="center"/>
      <protection locked="0" hidden="1"/>
    </xf>
    <xf numFmtId="2" fontId="0" fillId="0" borderId="0" xfId="0" applyAlignment="1">
      <alignment horizontal="center"/>
    </xf>
    <xf numFmtId="2" fontId="5" fillId="6" borderId="10" xfId="0" applyFont="1" applyFill="1" applyBorder="1" applyAlignment="1" applyProtection="1">
      <alignment horizontal="center"/>
      <protection locked="0"/>
    </xf>
    <xf numFmtId="2" fontId="5" fillId="6" borderId="4" xfId="0" applyFont="1" applyFill="1" applyBorder="1" applyAlignment="1" applyProtection="1">
      <alignment horizontal="center"/>
      <protection locked="0"/>
    </xf>
    <xf numFmtId="2" fontId="5" fillId="6" borderId="10" xfId="0" applyFont="1" applyFill="1" applyBorder="1" applyAlignment="1" applyProtection="1">
      <alignment horizontal="center" vertical="center"/>
      <protection locked="0"/>
    </xf>
    <xf numFmtId="2" fontId="5" fillId="6" borderId="7" xfId="0" applyFont="1" applyFill="1" applyBorder="1" applyAlignment="1" applyProtection="1">
      <alignment horizontal="center"/>
      <protection locked="0"/>
    </xf>
    <xf numFmtId="2" fontId="5" fillId="6" borderId="4" xfId="0" applyFont="1" applyFill="1" applyBorder="1" applyAlignment="1" applyProtection="1">
      <alignment horizontal="center"/>
      <protection locked="0" hidden="1"/>
    </xf>
    <xf numFmtId="2" fontId="5" fillId="6" borderId="4" xfId="0" applyFont="1" applyFill="1" applyBorder="1" applyAlignment="1" applyProtection="1">
      <alignment horizontal="center"/>
      <protection hidden="1"/>
    </xf>
    <xf numFmtId="2" fontId="5" fillId="6" borderId="7" xfId="0" applyFont="1" applyFill="1" applyBorder="1" applyAlignment="1" applyProtection="1">
      <alignment horizontal="center"/>
      <protection hidden="1"/>
    </xf>
    <xf numFmtId="2" fontId="5" fillId="6" borderId="1" xfId="0" applyFont="1" applyFill="1" applyBorder="1" applyProtection="1">
      <protection locked="0"/>
    </xf>
    <xf numFmtId="2" fontId="5" fillId="6" borderId="5" xfId="0" applyFont="1" applyFill="1" applyBorder="1" applyProtection="1">
      <protection locked="0"/>
    </xf>
    <xf numFmtId="2" fontId="5" fillId="6" borderId="1" xfId="0" applyFont="1" applyFill="1" applyBorder="1" applyAlignment="1" applyProtection="1">
      <alignment horizontal="center" vertical="center"/>
      <protection locked="0"/>
    </xf>
    <xf numFmtId="2" fontId="5" fillId="6" borderId="1" xfId="0" applyFont="1" applyFill="1" applyBorder="1" applyAlignment="1" applyProtection="1">
      <alignment horizontal="center"/>
      <protection locked="0"/>
    </xf>
    <xf numFmtId="2" fontId="5" fillId="6" borderId="0" xfId="0" applyFont="1" applyFill="1" applyBorder="1" applyAlignment="1" applyProtection="1">
      <alignment horizontal="center"/>
      <protection locked="0"/>
    </xf>
    <xf numFmtId="2" fontId="5" fillId="6" borderId="5" xfId="0" applyFont="1" applyFill="1" applyBorder="1" applyAlignment="1" applyProtection="1">
      <alignment horizontal="center"/>
      <protection locked="0" hidden="1"/>
    </xf>
    <xf numFmtId="2" fontId="5" fillId="6" borderId="5" xfId="0" applyFont="1" applyFill="1" applyBorder="1" applyAlignment="1" applyProtection="1">
      <alignment horizontal="center"/>
      <protection hidden="1"/>
    </xf>
    <xf numFmtId="2" fontId="5" fillId="6" borderId="0" xfId="0" applyFont="1" applyFill="1" applyBorder="1" applyAlignment="1" applyProtection="1">
      <alignment horizontal="center"/>
      <protection hidden="1"/>
    </xf>
    <xf numFmtId="2" fontId="4" fillId="6" borderId="8" xfId="0" applyFont="1" applyFill="1" applyBorder="1" applyProtection="1">
      <protection hidden="1"/>
    </xf>
    <xf numFmtId="2" fontId="4" fillId="6" borderId="8" xfId="0" applyFont="1" applyFill="1" applyBorder="1" applyAlignment="1" applyProtection="1">
      <alignment horizontal="center"/>
      <protection hidden="1"/>
    </xf>
    <xf numFmtId="2" fontId="5" fillId="6" borderId="10" xfId="0" applyFont="1" applyFill="1" applyBorder="1" applyAlignment="1" applyProtection="1">
      <protection locked="0"/>
    </xf>
    <xf numFmtId="2" fontId="10" fillId="0" borderId="0" xfId="0" applyFont="1" applyProtection="1">
      <protection hidden="1"/>
    </xf>
    <xf numFmtId="2" fontId="10" fillId="0" borderId="0" xfId="0" applyFont="1" applyBorder="1" applyProtection="1">
      <protection hidden="1"/>
    </xf>
    <xf numFmtId="2" fontId="11" fillId="0" borderId="0" xfId="0" applyFont="1"/>
    <xf numFmtId="2" fontId="10" fillId="0" borderId="0" xfId="0" applyFont="1" applyFill="1" applyProtection="1">
      <protection locked="0"/>
    </xf>
    <xf numFmtId="2" fontId="12" fillId="0" borderId="0" xfId="0" applyFont="1" applyFill="1" applyBorder="1" applyAlignment="1" applyProtection="1">
      <alignment horizontal="center"/>
      <protection locked="0"/>
    </xf>
    <xf numFmtId="2" fontId="10" fillId="4" borderId="8" xfId="0" applyFont="1" applyFill="1" applyBorder="1" applyAlignment="1" applyProtection="1">
      <alignment horizontal="center"/>
      <protection locked="0"/>
    </xf>
    <xf numFmtId="2" fontId="10" fillId="3" borderId="2" xfId="0" applyFont="1" applyFill="1" applyBorder="1" applyAlignment="1" applyProtection="1">
      <alignment horizontal="left"/>
      <protection locked="0"/>
    </xf>
    <xf numFmtId="2" fontId="10" fillId="5" borderId="8" xfId="0" applyFont="1" applyFill="1" applyBorder="1" applyAlignment="1" applyProtection="1">
      <alignment horizontal="center"/>
      <protection locked="0"/>
    </xf>
    <xf numFmtId="2" fontId="11" fillId="0" borderId="0" xfId="0" applyFont="1" applyFill="1"/>
    <xf numFmtId="2" fontId="2" fillId="0" borderId="0" xfId="0" applyFont="1" applyAlignment="1" applyProtection="1">
      <alignment horizontal="center"/>
      <protection hidden="1"/>
    </xf>
    <xf numFmtId="2" fontId="6" fillId="3" borderId="2" xfId="0" applyFont="1" applyFill="1" applyBorder="1" applyAlignment="1" applyProtection="1">
      <alignment horizontal="center"/>
      <protection hidden="1"/>
    </xf>
    <xf numFmtId="2" fontId="2" fillId="2" borderId="7" xfId="0" applyFont="1" applyFill="1" applyBorder="1" applyAlignment="1" applyProtection="1">
      <alignment horizontal="center"/>
      <protection locked="0"/>
    </xf>
    <xf numFmtId="2" fontId="7" fillId="2" borderId="7" xfId="0" applyFont="1" applyFill="1" applyBorder="1" applyAlignment="1" applyProtection="1">
      <alignment horizontal="center"/>
      <protection locked="0"/>
    </xf>
    <xf numFmtId="2" fontId="10" fillId="2" borderId="7" xfId="0" applyFont="1" applyFill="1" applyBorder="1" applyAlignment="1" applyProtection="1">
      <alignment horizontal="center"/>
      <protection locked="0"/>
    </xf>
    <xf numFmtId="2" fontId="4" fillId="2" borderId="7" xfId="0" applyFont="1" applyFill="1" applyBorder="1" applyAlignment="1" applyProtection="1">
      <alignment horizontal="center"/>
      <protection hidden="1"/>
    </xf>
    <xf numFmtId="2" fontId="2" fillId="7" borderId="4" xfId="0" applyFont="1" applyFill="1" applyBorder="1"/>
    <xf numFmtId="2" fontId="5" fillId="3" borderId="21" xfId="0" applyFont="1" applyFill="1" applyBorder="1" applyAlignment="1" applyProtection="1">
      <alignment horizontal="left" vertical="center"/>
      <protection locked="0"/>
    </xf>
    <xf numFmtId="2" fontId="4" fillId="3" borderId="22" xfId="0" applyFont="1" applyFill="1" applyBorder="1" applyAlignment="1" applyProtection="1">
      <alignment horizontal="left"/>
      <protection locked="0"/>
    </xf>
    <xf numFmtId="2" fontId="4" fillId="3" borderId="22" xfId="0" applyFont="1" applyFill="1" applyBorder="1" applyAlignment="1" applyProtection="1">
      <alignment horizontal="center" vertical="center"/>
      <protection locked="0" hidden="1"/>
    </xf>
    <xf numFmtId="2" fontId="5" fillId="3" borderId="21" xfId="0" applyFont="1" applyFill="1" applyBorder="1" applyAlignment="1" applyProtection="1">
      <alignment horizontal="left"/>
      <protection locked="0"/>
    </xf>
    <xf numFmtId="2" fontId="10" fillId="3" borderId="22" xfId="0" applyFont="1" applyFill="1" applyBorder="1" applyAlignment="1" applyProtection="1">
      <alignment horizontal="left"/>
      <protection locked="0"/>
    </xf>
    <xf numFmtId="2" fontId="6" fillId="3" borderId="22" xfId="0" applyFont="1" applyFill="1" applyBorder="1" applyAlignment="1" applyProtection="1">
      <alignment horizontal="center"/>
      <protection hidden="1"/>
    </xf>
    <xf numFmtId="2" fontId="6" fillId="3" borderId="22" xfId="0" applyFont="1" applyFill="1" applyBorder="1" applyAlignment="1" applyProtection="1">
      <alignment horizontal="left"/>
      <protection hidden="1"/>
    </xf>
    <xf numFmtId="2" fontId="10" fillId="3" borderId="23" xfId="0" applyFont="1" applyFill="1" applyBorder="1" applyAlignment="1" applyProtection="1">
      <alignment horizontal="left"/>
      <protection hidden="1"/>
    </xf>
    <xf numFmtId="2" fontId="10" fillId="6" borderId="15" xfId="0" applyFont="1" applyFill="1" applyBorder="1" applyProtection="1">
      <protection hidden="1"/>
    </xf>
    <xf numFmtId="2" fontId="4" fillId="2" borderId="26" xfId="0" applyFont="1" applyFill="1" applyBorder="1" applyAlignment="1" applyProtection="1">
      <alignment horizontal="center"/>
      <protection locked="0"/>
    </xf>
    <xf numFmtId="2" fontId="2" fillId="2" borderId="26" xfId="0" applyFont="1" applyFill="1" applyBorder="1" applyAlignment="1" applyProtection="1">
      <alignment horizontal="center"/>
      <protection locked="0"/>
    </xf>
    <xf numFmtId="2" fontId="7" fillId="2" borderId="26" xfId="0" applyFont="1" applyFill="1" applyBorder="1" applyAlignment="1" applyProtection="1">
      <alignment horizontal="center"/>
      <protection locked="0"/>
    </xf>
    <xf numFmtId="2" fontId="4" fillId="2" borderId="26" xfId="0" applyFont="1" applyFill="1" applyBorder="1" applyAlignment="1" applyProtection="1">
      <alignment horizontal="center" vertical="center"/>
      <protection locked="0" hidden="1"/>
    </xf>
    <xf numFmtId="2" fontId="10" fillId="2" borderId="26" xfId="0" applyFont="1" applyFill="1" applyBorder="1" applyAlignment="1" applyProtection="1">
      <alignment horizontal="center"/>
      <protection locked="0"/>
    </xf>
    <xf numFmtId="2" fontId="4" fillId="2" borderId="26" xfId="0" applyFont="1" applyFill="1" applyBorder="1" applyAlignment="1" applyProtection="1">
      <alignment horizontal="center"/>
      <protection hidden="1"/>
    </xf>
    <xf numFmtId="2" fontId="2" fillId="7" borderId="16" xfId="0" applyFont="1" applyFill="1" applyBorder="1" applyProtection="1">
      <protection hidden="1"/>
    </xf>
    <xf numFmtId="2" fontId="2" fillId="7" borderId="16" xfId="0" applyFont="1" applyFill="1" applyBorder="1"/>
    <xf numFmtId="2" fontId="10" fillId="7" borderId="17" xfId="0" applyFont="1" applyFill="1" applyBorder="1" applyProtection="1">
      <protection hidden="1"/>
    </xf>
    <xf numFmtId="49" fontId="5" fillId="3" borderId="20" xfId="0" applyNumberFormat="1" applyFont="1" applyFill="1" applyBorder="1" applyAlignment="1" applyProtection="1">
      <alignment vertical="top"/>
      <protection locked="0" hidden="1"/>
    </xf>
    <xf numFmtId="49" fontId="5" fillId="3" borderId="24" xfId="0" applyNumberFormat="1" applyFont="1" applyFill="1" applyBorder="1" applyAlignment="1" applyProtection="1">
      <alignment vertical="top"/>
      <protection locked="0" hidden="1"/>
    </xf>
    <xf numFmtId="2" fontId="10" fillId="3" borderId="27" xfId="0" applyFont="1" applyFill="1" applyBorder="1" applyAlignment="1" applyProtection="1">
      <alignment horizontal="left"/>
      <protection hidden="1"/>
    </xf>
    <xf numFmtId="49" fontId="5" fillId="3" borderId="25" xfId="0" applyNumberFormat="1" applyFont="1" applyFill="1" applyBorder="1" applyAlignment="1" applyProtection="1">
      <alignment vertical="top"/>
      <protection locked="0" hidden="1"/>
    </xf>
    <xf numFmtId="2" fontId="10" fillId="0" borderId="27" xfId="0" applyFont="1" applyFill="1" applyBorder="1" applyAlignment="1" applyProtection="1">
      <alignment horizontal="left"/>
      <protection hidden="1"/>
    </xf>
    <xf numFmtId="49" fontId="5" fillId="3" borderId="20" xfId="0" applyNumberFormat="1" applyFont="1" applyFill="1" applyBorder="1" applyProtection="1">
      <protection locked="0"/>
    </xf>
    <xf numFmtId="2" fontId="5" fillId="3" borderId="24" xfId="0" applyFont="1" applyFill="1" applyBorder="1" applyAlignment="1" applyProtection="1">
      <alignment horizontal="left"/>
      <protection locked="0"/>
    </xf>
    <xf numFmtId="2" fontId="4" fillId="3" borderId="26" xfId="0" applyFont="1" applyFill="1" applyBorder="1" applyAlignment="1" applyProtection="1">
      <alignment horizontal="center"/>
      <protection locked="0"/>
    </xf>
    <xf numFmtId="2" fontId="2" fillId="3" borderId="26" xfId="0" applyFont="1" applyFill="1" applyBorder="1" applyAlignment="1" applyProtection="1">
      <alignment horizontal="center"/>
      <protection locked="0"/>
    </xf>
    <xf numFmtId="2" fontId="7" fillId="3" borderId="26" xfId="0" applyFont="1" applyFill="1" applyBorder="1" applyAlignment="1" applyProtection="1">
      <alignment horizontal="center"/>
      <protection locked="0"/>
    </xf>
    <xf numFmtId="2" fontId="4" fillId="3" borderId="26" xfId="0" applyFont="1" applyFill="1" applyBorder="1" applyAlignment="1" applyProtection="1">
      <alignment horizontal="center" vertical="center"/>
      <protection locked="0" hidden="1"/>
    </xf>
    <xf numFmtId="2" fontId="10" fillId="3" borderId="26" xfId="0" applyFont="1" applyFill="1" applyBorder="1" applyAlignment="1" applyProtection="1">
      <alignment horizontal="center"/>
      <protection locked="0"/>
    </xf>
    <xf numFmtId="2" fontId="4" fillId="3" borderId="26" xfId="0" applyFont="1" applyFill="1" applyBorder="1" applyAlignment="1" applyProtection="1">
      <alignment horizontal="center"/>
      <protection hidden="1"/>
    </xf>
    <xf numFmtId="2" fontId="5" fillId="6" borderId="21" xfId="0" applyFont="1" applyFill="1" applyBorder="1" applyAlignment="1" applyProtection="1">
      <alignment horizontal="left" vertical="center"/>
      <protection locked="0"/>
    </xf>
    <xf numFmtId="2" fontId="5" fillId="6" borderId="22" xfId="0" applyFont="1" applyFill="1" applyBorder="1" applyAlignment="1" applyProtection="1">
      <alignment horizontal="left" vertical="center"/>
      <protection locked="0"/>
    </xf>
    <xf numFmtId="2" fontId="5" fillId="6" borderId="22" xfId="0" applyFont="1" applyFill="1" applyBorder="1" applyAlignment="1" applyProtection="1">
      <alignment horizontal="center" vertical="center"/>
      <protection locked="0" hidden="1"/>
    </xf>
    <xf numFmtId="2" fontId="10" fillId="6" borderId="22" xfId="0" applyFont="1" applyFill="1" applyBorder="1" applyAlignment="1" applyProtection="1">
      <alignment horizontal="left"/>
      <protection locked="0"/>
    </xf>
    <xf numFmtId="2" fontId="5" fillId="6" borderId="22" xfId="0" applyFont="1" applyFill="1" applyBorder="1" applyAlignment="1" applyProtection="1">
      <alignment horizontal="center"/>
      <protection hidden="1"/>
    </xf>
    <xf numFmtId="2" fontId="5" fillId="6" borderId="22" xfId="0" applyFont="1" applyFill="1" applyBorder="1" applyAlignment="1" applyProtection="1">
      <alignment horizontal="left"/>
      <protection hidden="1"/>
    </xf>
    <xf numFmtId="2" fontId="10" fillId="6" borderId="23" xfId="0" applyFont="1" applyFill="1" applyBorder="1" applyAlignment="1" applyProtection="1">
      <alignment horizontal="left"/>
      <protection hidden="1"/>
    </xf>
    <xf numFmtId="2" fontId="0" fillId="6" borderId="0" xfId="0" applyFill="1" applyBorder="1"/>
    <xf numFmtId="2" fontId="5" fillId="6" borderId="19" xfId="0" applyFont="1" applyFill="1" applyBorder="1" applyAlignment="1" applyProtection="1">
      <alignment horizontal="center"/>
      <protection hidden="1"/>
    </xf>
    <xf numFmtId="2" fontId="5" fillId="6" borderId="28" xfId="0" applyFont="1" applyFill="1" applyBorder="1" applyAlignment="1" applyProtection="1">
      <alignment horizontal="center"/>
      <protection hidden="1"/>
    </xf>
    <xf numFmtId="2" fontId="5" fillId="6" borderId="30" xfId="0" applyFont="1" applyFill="1" applyBorder="1" applyProtection="1">
      <protection locked="0"/>
    </xf>
    <xf numFmtId="2" fontId="5" fillId="6" borderId="31" xfId="0" applyFont="1" applyFill="1" applyBorder="1" applyProtection="1">
      <protection locked="0"/>
    </xf>
    <xf numFmtId="2" fontId="5" fillId="6" borderId="32" xfId="0" applyFont="1" applyFill="1" applyBorder="1" applyAlignment="1" applyProtection="1">
      <alignment horizontal="center"/>
      <protection locked="0"/>
    </xf>
    <xf numFmtId="2" fontId="9" fillId="6" borderId="31" xfId="0" applyFont="1" applyFill="1" applyBorder="1" applyAlignment="1" applyProtection="1">
      <alignment horizontal="center"/>
      <protection locked="0" hidden="1"/>
    </xf>
    <xf numFmtId="2" fontId="9" fillId="6" borderId="30" xfId="0" applyFont="1" applyFill="1" applyBorder="1" applyAlignment="1" applyProtection="1">
      <alignment horizontal="center"/>
      <protection locked="0"/>
    </xf>
    <xf numFmtId="2" fontId="9" fillId="6" borderId="32" xfId="0" applyFont="1" applyFill="1" applyBorder="1" applyAlignment="1" applyProtection="1">
      <alignment horizontal="center"/>
      <protection locked="0"/>
    </xf>
    <xf numFmtId="2" fontId="12" fillId="6" borderId="33" xfId="0" applyFont="1" applyFill="1" applyBorder="1" applyAlignment="1" applyProtection="1">
      <alignment horizontal="center"/>
      <protection locked="0"/>
    </xf>
    <xf numFmtId="2" fontId="5" fillId="6" borderId="31" xfId="0" applyFont="1" applyFill="1" applyBorder="1" applyAlignment="1" applyProtection="1">
      <alignment horizontal="center"/>
      <protection hidden="1"/>
    </xf>
    <xf numFmtId="2" fontId="5" fillId="6" borderId="33" xfId="0" applyFont="1" applyFill="1" applyBorder="1" applyProtection="1">
      <protection hidden="1"/>
    </xf>
    <xf numFmtId="2" fontId="5" fillId="6" borderId="31" xfId="0" applyFont="1" applyFill="1" applyBorder="1" applyProtection="1">
      <protection hidden="1"/>
    </xf>
    <xf numFmtId="2" fontId="10" fillId="6" borderId="34" xfId="0" applyFont="1" applyFill="1" applyBorder="1" applyProtection="1">
      <protection hidden="1"/>
    </xf>
    <xf numFmtId="2" fontId="5" fillId="3" borderId="22" xfId="0" applyFont="1" applyFill="1" applyBorder="1" applyAlignment="1" applyProtection="1">
      <alignment horizontal="left" vertical="center"/>
      <protection locked="0"/>
    </xf>
    <xf numFmtId="2" fontId="4" fillId="3" borderId="22" xfId="0" applyFont="1" applyFill="1" applyBorder="1" applyAlignment="1" applyProtection="1">
      <alignment horizontal="left" vertical="center"/>
      <protection locked="0"/>
    </xf>
    <xf numFmtId="2" fontId="4" fillId="3" borderId="21" xfId="0" applyFont="1" applyFill="1" applyBorder="1" applyAlignment="1" applyProtection="1">
      <alignment horizontal="left" vertical="center"/>
      <protection locked="0"/>
    </xf>
    <xf numFmtId="2" fontId="10" fillId="3" borderId="22" xfId="0" applyFont="1" applyFill="1" applyBorder="1" applyAlignment="1" applyProtection="1">
      <alignment horizontal="left" vertical="center"/>
      <protection locked="0"/>
    </xf>
    <xf numFmtId="2" fontId="4" fillId="3" borderId="22" xfId="0" applyFont="1" applyFill="1" applyBorder="1" applyAlignment="1" applyProtection="1">
      <alignment horizontal="center" vertical="center"/>
      <protection hidden="1"/>
    </xf>
    <xf numFmtId="2" fontId="4" fillId="3" borderId="22" xfId="0" applyFont="1" applyFill="1" applyBorder="1" applyAlignment="1" applyProtection="1">
      <alignment horizontal="left" vertical="center"/>
      <protection hidden="1"/>
    </xf>
    <xf numFmtId="2" fontId="10" fillId="3" borderId="23" xfId="0" applyFont="1" applyFill="1" applyBorder="1" applyAlignment="1" applyProtection="1">
      <alignment horizontal="left" vertical="center"/>
      <protection hidden="1"/>
    </xf>
    <xf numFmtId="2" fontId="6" fillId="3" borderId="21" xfId="0" applyFont="1" applyFill="1" applyBorder="1" applyAlignment="1" applyProtection="1">
      <alignment horizontal="left"/>
      <protection locked="0"/>
    </xf>
    <xf numFmtId="2" fontId="4" fillId="2" borderId="7" xfId="0" applyFont="1" applyFill="1" applyBorder="1" applyAlignment="1" applyProtection="1">
      <alignment horizontal="center"/>
      <protection locked="0" hidden="1"/>
    </xf>
    <xf numFmtId="2" fontId="10" fillId="7" borderId="19" xfId="0" applyFont="1" applyFill="1" applyBorder="1" applyProtection="1">
      <protection hidden="1"/>
    </xf>
    <xf numFmtId="2" fontId="2" fillId="7" borderId="31" xfId="0" applyFont="1" applyFill="1" applyBorder="1"/>
    <xf numFmtId="2" fontId="10" fillId="7" borderId="34" xfId="0" applyFont="1" applyFill="1" applyBorder="1" applyProtection="1">
      <protection hidden="1"/>
    </xf>
    <xf numFmtId="2" fontId="4" fillId="6" borderId="0" xfId="0" applyFont="1" applyFill="1" applyBorder="1" applyAlignment="1" applyProtection="1">
      <alignment horizontal="center"/>
      <protection hidden="1"/>
    </xf>
    <xf numFmtId="49" fontId="5" fillId="3" borderId="24" xfId="0" applyNumberFormat="1" applyFont="1" applyFill="1" applyBorder="1" applyAlignment="1" applyProtection="1">
      <alignment horizontal="left" vertical="top"/>
      <protection locked="0" hidden="1"/>
    </xf>
    <xf numFmtId="49" fontId="5" fillId="3" borderId="25" xfId="0" applyNumberFormat="1" applyFont="1" applyFill="1" applyBorder="1" applyAlignment="1" applyProtection="1">
      <alignment horizontal="left" vertical="top"/>
      <protection locked="0" hidden="1"/>
    </xf>
    <xf numFmtId="2" fontId="6" fillId="3" borderId="22" xfId="0" applyFont="1" applyFill="1" applyBorder="1" applyAlignment="1" applyProtection="1">
      <alignment horizontal="left"/>
      <protection locked="0"/>
    </xf>
    <xf numFmtId="2" fontId="13" fillId="3" borderId="22" xfId="0" applyFont="1" applyFill="1" applyBorder="1" applyAlignment="1" applyProtection="1">
      <alignment horizontal="left"/>
      <protection locked="0"/>
    </xf>
    <xf numFmtId="2" fontId="5" fillId="3" borderId="2" xfId="0" applyFont="1" applyFill="1" applyBorder="1" applyAlignment="1" applyProtection="1">
      <alignment horizontal="left"/>
      <protection locked="0"/>
    </xf>
    <xf numFmtId="2" fontId="2" fillId="3" borderId="9" xfId="0" applyFont="1" applyFill="1" applyBorder="1" applyAlignment="1" applyProtection="1">
      <alignment horizontal="left"/>
      <protection locked="0"/>
    </xf>
    <xf numFmtId="2" fontId="4" fillId="2" borderId="10" xfId="0" applyFont="1" applyFill="1" applyBorder="1" applyAlignment="1" applyProtection="1">
      <alignment horizontal="center"/>
      <protection locked="0"/>
    </xf>
    <xf numFmtId="2" fontId="4" fillId="2" borderId="7" xfId="0" applyFont="1" applyFill="1" applyBorder="1" applyAlignment="1" applyProtection="1">
      <alignment horizontal="center" vertical="center"/>
      <protection locked="0" hidden="1"/>
    </xf>
    <xf numFmtId="2" fontId="4" fillId="2" borderId="12" xfId="0" applyFont="1" applyFill="1" applyBorder="1" applyAlignment="1" applyProtection="1">
      <alignment horizontal="center"/>
      <protection hidden="1"/>
    </xf>
    <xf numFmtId="2" fontId="10" fillId="7" borderId="37" xfId="0" applyFont="1" applyFill="1" applyBorder="1" applyProtection="1">
      <protection hidden="1"/>
    </xf>
    <xf numFmtId="2" fontId="2" fillId="6" borderId="8" xfId="0" applyFont="1" applyFill="1" applyBorder="1" applyAlignment="1" applyProtection="1">
      <alignment horizontal="center"/>
      <protection hidden="1"/>
    </xf>
    <xf numFmtId="2" fontId="0" fillId="7" borderId="35" xfId="0" applyFill="1" applyBorder="1"/>
    <xf numFmtId="2" fontId="4" fillId="7" borderId="36" xfId="0" applyFont="1" applyFill="1" applyBorder="1" applyAlignment="1" applyProtection="1">
      <alignment horizontal="center"/>
      <protection locked="0"/>
    </xf>
    <xf numFmtId="2" fontId="2" fillId="7" borderId="36" xfId="0" applyFont="1" applyFill="1" applyBorder="1" applyAlignment="1" applyProtection="1">
      <alignment horizontal="center"/>
      <protection locked="0"/>
    </xf>
    <xf numFmtId="2" fontId="7" fillId="7" borderId="36" xfId="0" applyFont="1" applyFill="1" applyBorder="1" applyAlignment="1" applyProtection="1">
      <alignment horizontal="center"/>
      <protection locked="0"/>
    </xf>
    <xf numFmtId="2" fontId="4" fillId="7" borderId="36" xfId="0" applyFont="1" applyFill="1" applyBorder="1" applyAlignment="1" applyProtection="1">
      <alignment horizontal="center" vertical="center"/>
      <protection locked="0" hidden="1"/>
    </xf>
    <xf numFmtId="2" fontId="10" fillId="7" borderId="36" xfId="0" applyFont="1" applyFill="1" applyBorder="1" applyAlignment="1" applyProtection="1">
      <alignment horizontal="center"/>
      <protection locked="0"/>
    </xf>
    <xf numFmtId="2" fontId="4" fillId="7" borderId="36" xfId="0" applyFont="1" applyFill="1" applyBorder="1" applyAlignment="1" applyProtection="1">
      <alignment horizontal="center"/>
      <protection hidden="1"/>
    </xf>
    <xf numFmtId="2" fontId="4" fillId="3" borderId="39" xfId="0" applyFont="1" applyFill="1" applyBorder="1" applyAlignment="1" applyProtection="1">
      <alignment horizontal="center" vertical="center"/>
      <protection locked="0" hidden="1"/>
    </xf>
    <xf numFmtId="2" fontId="4" fillId="2" borderId="38" xfId="0" applyFont="1" applyFill="1" applyBorder="1" applyAlignment="1" applyProtection="1">
      <alignment horizontal="center"/>
      <protection locked="0"/>
    </xf>
    <xf numFmtId="2" fontId="4" fillId="2" borderId="40" xfId="0" applyFont="1" applyFill="1" applyBorder="1" applyAlignment="1" applyProtection="1">
      <alignment horizontal="center"/>
      <protection hidden="1"/>
    </xf>
    <xf numFmtId="2" fontId="4" fillId="2" borderId="26" xfId="0" applyFont="1" applyFill="1" applyBorder="1" applyAlignment="1" applyProtection="1">
      <alignment horizontal="center"/>
      <protection locked="0" hidden="1"/>
    </xf>
    <xf numFmtId="49" fontId="5" fillId="3" borderId="20" xfId="0" applyNumberFormat="1" applyFont="1" applyFill="1" applyBorder="1" applyAlignment="1" applyProtection="1">
      <alignment horizontal="left" vertical="top" wrapText="1"/>
      <protection locked="0" hidden="1"/>
    </xf>
    <xf numFmtId="2" fontId="2" fillId="2" borderId="8" xfId="0" applyFont="1" applyFill="1" applyBorder="1" applyAlignment="1" applyProtection="1">
      <alignment horizontal="center"/>
      <protection locked="0"/>
    </xf>
    <xf numFmtId="49" fontId="5" fillId="3" borderId="20" xfId="0" applyNumberFormat="1" applyFont="1" applyFill="1" applyBorder="1" applyAlignment="1" applyProtection="1">
      <alignment wrapText="1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0" fillId="0" borderId="0" xfId="0" applyNumberFormat="1"/>
    <xf numFmtId="49" fontId="5" fillId="6" borderId="20" xfId="0" applyNumberFormat="1" applyFont="1" applyFill="1" applyBorder="1" applyAlignment="1" applyProtection="1">
      <alignment vertical="center"/>
      <protection locked="0"/>
    </xf>
    <xf numFmtId="49" fontId="5" fillId="6" borderId="18" xfId="0" applyNumberFormat="1" applyFont="1" applyFill="1" applyBorder="1" applyAlignment="1" applyProtection="1">
      <alignment vertical="center"/>
      <protection locked="0"/>
    </xf>
    <xf numFmtId="49" fontId="5" fillId="6" borderId="29" xfId="0" applyNumberFormat="1" applyFont="1" applyFill="1" applyBorder="1" applyAlignment="1" applyProtection="1">
      <alignment vertical="center"/>
      <protection locked="0"/>
    </xf>
    <xf numFmtId="49" fontId="5" fillId="3" borderId="24" xfId="0" applyNumberFormat="1" applyFont="1" applyFill="1" applyBorder="1" applyAlignment="1" applyProtection="1">
      <alignment horizontal="left"/>
      <protection locked="0"/>
    </xf>
    <xf numFmtId="49" fontId="5" fillId="3" borderId="25" xfId="0" applyNumberFormat="1" applyFont="1" applyFill="1" applyBorder="1" applyAlignment="1" applyProtection="1">
      <alignment horizontal="left"/>
      <protection locked="0"/>
    </xf>
    <xf numFmtId="2" fontId="4" fillId="5" borderId="4" xfId="0" applyFont="1" applyFill="1" applyBorder="1" applyAlignment="1" applyProtection="1">
      <alignment horizontal="center"/>
      <protection locked="0"/>
    </xf>
    <xf numFmtId="2" fontId="2" fillId="5" borderId="4" xfId="0" applyFont="1" applyFill="1" applyBorder="1" applyAlignment="1" applyProtection="1">
      <alignment horizontal="center"/>
      <protection locked="0"/>
    </xf>
    <xf numFmtId="2" fontId="4" fillId="6" borderId="4" xfId="0" applyFont="1" applyFill="1" applyBorder="1" applyAlignment="1" applyProtection="1">
      <alignment horizontal="center"/>
      <protection hidden="1"/>
    </xf>
    <xf numFmtId="2" fontId="4" fillId="6" borderId="4" xfId="0" applyFont="1" applyFill="1" applyBorder="1" applyProtection="1">
      <protection hidden="1"/>
    </xf>
    <xf numFmtId="2" fontId="10" fillId="6" borderId="19" xfId="0" applyFont="1" applyFill="1" applyBorder="1" applyProtection="1">
      <protection hidden="1"/>
    </xf>
    <xf numFmtId="2" fontId="5" fillId="3" borderId="8" xfId="0" applyFont="1" applyFill="1" applyBorder="1" applyAlignment="1" applyProtection="1">
      <alignment horizontal="left" vertical="center"/>
      <protection locked="0"/>
    </xf>
    <xf numFmtId="2" fontId="4" fillId="3" borderId="8" xfId="0" applyFont="1" applyFill="1" applyBorder="1" applyAlignment="1" applyProtection="1">
      <alignment horizontal="left"/>
      <protection locked="0"/>
    </xf>
    <xf numFmtId="2" fontId="4" fillId="3" borderId="8" xfId="0" applyFont="1" applyFill="1" applyBorder="1" applyAlignment="1" applyProtection="1">
      <alignment horizontal="center" vertical="center"/>
      <protection locked="0" hidden="1"/>
    </xf>
    <xf numFmtId="2" fontId="6" fillId="3" borderId="8" xfId="0" applyFont="1" applyFill="1" applyBorder="1" applyAlignment="1" applyProtection="1">
      <alignment horizontal="center"/>
      <protection hidden="1"/>
    </xf>
    <xf numFmtId="2" fontId="6" fillId="3" borderId="8" xfId="0" applyFont="1" applyFill="1" applyBorder="1" applyAlignment="1" applyProtection="1">
      <alignment horizontal="left"/>
      <protection hidden="1"/>
    </xf>
    <xf numFmtId="2" fontId="10" fillId="3" borderId="15" xfId="0" applyFont="1" applyFill="1" applyBorder="1" applyAlignment="1" applyProtection="1">
      <alignment horizontal="left"/>
      <protection hidden="1"/>
    </xf>
    <xf numFmtId="49" fontId="5" fillId="3" borderId="25" xfId="0" applyNumberFormat="1" applyFont="1" applyFill="1" applyBorder="1" applyAlignment="1" applyProtection="1">
      <alignment horizontal="left" vertical="top"/>
      <protection locked="0"/>
    </xf>
    <xf numFmtId="49" fontId="5" fillId="3" borderId="25" xfId="0" applyNumberFormat="1" applyFont="1" applyFill="1" applyBorder="1" applyAlignment="1" applyProtection="1">
      <alignment horizontal="left" vertical="top"/>
      <protection locked="0" hidden="1"/>
    </xf>
    <xf numFmtId="2" fontId="13" fillId="3" borderId="11" xfId="0" applyFont="1" applyFill="1" applyBorder="1" applyAlignment="1" applyProtection="1">
      <alignment horizontal="left"/>
      <protection locked="0"/>
    </xf>
    <xf numFmtId="2" fontId="0" fillId="7" borderId="41" xfId="0" applyFill="1" applyBorder="1"/>
    <xf numFmtId="2" fontId="4" fillId="7" borderId="42" xfId="0" applyFont="1" applyFill="1" applyBorder="1" applyAlignment="1" applyProtection="1">
      <alignment horizontal="center"/>
      <protection locked="0"/>
    </xf>
    <xf numFmtId="2" fontId="2" fillId="7" borderId="42" xfId="0" applyFont="1" applyFill="1" applyBorder="1" applyAlignment="1" applyProtection="1">
      <alignment horizontal="center"/>
      <protection locked="0"/>
    </xf>
    <xf numFmtId="2" fontId="7" fillId="7" borderId="42" xfId="0" applyFont="1" applyFill="1" applyBorder="1" applyAlignment="1" applyProtection="1">
      <alignment horizontal="center"/>
      <protection locked="0"/>
    </xf>
    <xf numFmtId="2" fontId="4" fillId="7" borderId="42" xfId="0" applyFont="1" applyFill="1" applyBorder="1" applyAlignment="1" applyProtection="1">
      <alignment horizontal="center" vertical="center"/>
      <protection locked="0" hidden="1"/>
    </xf>
    <xf numFmtId="2" fontId="10" fillId="7" borderId="42" xfId="0" applyFont="1" applyFill="1" applyBorder="1" applyAlignment="1" applyProtection="1">
      <alignment horizontal="center"/>
      <protection locked="0"/>
    </xf>
    <xf numFmtId="2" fontId="4" fillId="7" borderId="42" xfId="0" applyFont="1" applyFill="1" applyBorder="1" applyAlignment="1" applyProtection="1">
      <alignment horizontal="center"/>
      <protection hidden="1"/>
    </xf>
    <xf numFmtId="2" fontId="10" fillId="7" borderId="43" xfId="0" applyFont="1" applyFill="1" applyBorder="1" applyProtection="1">
      <protection hidden="1"/>
    </xf>
    <xf numFmtId="49" fontId="5" fillId="3" borderId="20" xfId="0" applyNumberFormat="1" applyFont="1" applyFill="1" applyBorder="1" applyAlignment="1" applyProtection="1">
      <alignment vertical="top"/>
      <protection locked="0"/>
    </xf>
    <xf numFmtId="49" fontId="5" fillId="3" borderId="24" xfId="0" applyNumberFormat="1" applyFont="1" applyFill="1" applyBorder="1" applyAlignment="1" applyProtection="1">
      <alignment vertical="top"/>
      <protection locked="0"/>
    </xf>
    <xf numFmtId="49" fontId="5" fillId="3" borderId="25" xfId="0" applyNumberFormat="1" applyFont="1" applyFill="1" applyBorder="1" applyAlignment="1" applyProtection="1">
      <alignment vertical="top"/>
      <protection locked="0"/>
    </xf>
    <xf numFmtId="2" fontId="2" fillId="3" borderId="2" xfId="0" applyFont="1" applyFill="1" applyBorder="1" applyAlignment="1" applyProtection="1">
      <alignment horizontal="left"/>
      <protection locked="0"/>
    </xf>
    <xf numFmtId="2" fontId="2" fillId="3" borderId="11" xfId="0" applyFont="1" applyFill="1" applyBorder="1" applyAlignment="1" applyProtection="1">
      <alignment horizontal="left"/>
      <protection locked="0"/>
    </xf>
    <xf numFmtId="2" fontId="4" fillId="2" borderId="16" xfId="0" applyFont="1" applyFill="1" applyBorder="1" applyAlignment="1" applyProtection="1">
      <alignment horizontal="center"/>
      <protection locked="0"/>
    </xf>
    <xf numFmtId="2" fontId="2" fillId="2" borderId="16" xfId="0" applyFont="1" applyFill="1" applyBorder="1" applyAlignment="1" applyProtection="1">
      <alignment horizontal="center"/>
      <protection locked="0"/>
    </xf>
    <xf numFmtId="2" fontId="7" fillId="2" borderId="16" xfId="0" applyFont="1" applyFill="1" applyBorder="1" applyAlignment="1" applyProtection="1">
      <alignment horizontal="center"/>
      <protection locked="0"/>
    </xf>
    <xf numFmtId="2" fontId="4" fillId="2" borderId="16" xfId="0" applyFont="1" applyFill="1" applyBorder="1" applyAlignment="1" applyProtection="1">
      <alignment horizontal="center" vertical="center"/>
      <protection locked="0" hidden="1"/>
    </xf>
    <xf numFmtId="2" fontId="10" fillId="2" borderId="16" xfId="0" applyFont="1" applyFill="1" applyBorder="1" applyAlignment="1" applyProtection="1">
      <alignment horizontal="center"/>
      <protection locked="0"/>
    </xf>
    <xf numFmtId="2" fontId="4" fillId="2" borderId="16" xfId="0" applyFont="1" applyFill="1" applyBorder="1" applyAlignment="1" applyProtection="1">
      <alignment horizontal="center"/>
      <protection hidden="1"/>
    </xf>
    <xf numFmtId="2" fontId="10" fillId="3" borderId="3" xfId="0" applyFont="1" applyFill="1" applyBorder="1" applyAlignment="1" applyProtection="1">
      <alignment horizontal="left"/>
      <protection locked="0"/>
    </xf>
    <xf numFmtId="49" fontId="5" fillId="3" borderId="20" xfId="0" applyNumberFormat="1" applyFont="1" applyFill="1" applyBorder="1" applyAlignment="1" applyProtection="1">
      <alignment vertical="top" wrapText="1"/>
      <protection locked="0"/>
    </xf>
    <xf numFmtId="0" fontId="1" fillId="0" borderId="0" xfId="1" applyBorder="1" applyAlignment="1">
      <alignment vertical="center" wrapText="1"/>
    </xf>
    <xf numFmtId="2" fontId="5" fillId="7" borderId="41" xfId="0" applyFont="1" applyFill="1" applyBorder="1" applyAlignment="1" applyProtection="1">
      <alignment horizontal="right"/>
      <protection hidden="1"/>
    </xf>
    <xf numFmtId="2" fontId="5" fillId="7" borderId="42" xfId="0" applyFont="1" applyFill="1" applyBorder="1" applyAlignment="1">
      <alignment horizontal="left"/>
    </xf>
    <xf numFmtId="49" fontId="5" fillId="3" borderId="44" xfId="0" applyNumberFormat="1" applyFont="1" applyFill="1" applyBorder="1" applyAlignment="1" applyProtection="1">
      <alignment vertical="center"/>
      <protection locked="0"/>
    </xf>
    <xf numFmtId="2" fontId="5" fillId="6" borderId="45" xfId="0" applyFont="1" applyFill="1" applyBorder="1" applyAlignment="1" applyProtection="1">
      <alignment vertical="center"/>
      <protection locked="0"/>
    </xf>
    <xf numFmtId="2" fontId="5" fillId="6" borderId="46" xfId="0" applyFont="1" applyFill="1" applyBorder="1" applyAlignment="1" applyProtection="1">
      <alignment vertical="center"/>
      <protection locked="0"/>
    </xf>
    <xf numFmtId="2" fontId="5" fillId="6" borderId="46" xfId="0" applyFont="1" applyFill="1" applyBorder="1" applyAlignment="1" applyProtection="1">
      <alignment horizontal="center" vertical="center"/>
      <protection locked="0" hidden="1"/>
    </xf>
    <xf numFmtId="2" fontId="10" fillId="6" borderId="46" xfId="0" applyFont="1" applyFill="1" applyBorder="1" applyAlignment="1" applyProtection="1">
      <alignment vertical="center"/>
      <protection locked="0"/>
    </xf>
    <xf numFmtId="2" fontId="5" fillId="6" borderId="46" xfId="0" applyFont="1" applyFill="1" applyBorder="1" applyAlignment="1" applyProtection="1">
      <alignment horizontal="center" vertical="center"/>
      <protection hidden="1"/>
    </xf>
    <xf numFmtId="2" fontId="5" fillId="6" borderId="46" xfId="0" applyFont="1" applyFill="1" applyBorder="1" applyAlignment="1" applyProtection="1">
      <alignment vertical="center"/>
      <protection hidden="1"/>
    </xf>
    <xf numFmtId="2" fontId="10" fillId="6" borderId="47" xfId="0" applyFont="1" applyFill="1" applyBorder="1" applyAlignment="1" applyProtection="1">
      <alignment vertical="center"/>
      <protection hidden="1"/>
    </xf>
    <xf numFmtId="49" fontId="5" fillId="3" borderId="29" xfId="0" applyNumberFormat="1" applyFont="1" applyFill="1" applyBorder="1" applyAlignment="1" applyProtection="1">
      <alignment vertical="center"/>
      <protection locked="0"/>
    </xf>
    <xf numFmtId="2" fontId="5" fillId="6" borderId="30" xfId="0" applyFont="1" applyFill="1" applyBorder="1" applyAlignment="1" applyProtection="1">
      <alignment vertical="center"/>
      <protection locked="0"/>
    </xf>
    <xf numFmtId="2" fontId="5" fillId="6" borderId="33" xfId="0" applyFont="1" applyFill="1" applyBorder="1" applyAlignment="1" applyProtection="1">
      <alignment vertical="center"/>
      <protection locked="0"/>
    </xf>
    <xf numFmtId="2" fontId="5" fillId="6" borderId="33" xfId="0" applyFont="1" applyFill="1" applyBorder="1" applyAlignment="1" applyProtection="1">
      <alignment horizontal="center" vertical="center"/>
      <protection locked="0" hidden="1"/>
    </xf>
    <xf numFmtId="2" fontId="10" fillId="6" borderId="33" xfId="0" applyFont="1" applyFill="1" applyBorder="1" applyAlignment="1" applyProtection="1">
      <alignment vertical="center"/>
      <protection locked="0"/>
    </xf>
    <xf numFmtId="2" fontId="5" fillId="6" borderId="33" xfId="0" applyFont="1" applyFill="1" applyBorder="1" applyAlignment="1" applyProtection="1">
      <alignment horizontal="center" vertical="center"/>
      <protection hidden="1"/>
    </xf>
    <xf numFmtId="2" fontId="5" fillId="6" borderId="33" xfId="0" applyFont="1" applyFill="1" applyBorder="1" applyAlignment="1" applyProtection="1">
      <alignment vertical="center"/>
      <protection hidden="1"/>
    </xf>
    <xf numFmtId="2" fontId="10" fillId="6" borderId="48" xfId="0" applyFont="1" applyFill="1" applyBorder="1" applyAlignment="1" applyProtection="1">
      <alignment vertical="center"/>
      <protection hidden="1"/>
    </xf>
    <xf numFmtId="2" fontId="18" fillId="0" borderId="0" xfId="0" applyFont="1" applyFill="1" applyProtection="1">
      <protection locked="0"/>
    </xf>
    <xf numFmtId="1" fontId="8" fillId="7" borderId="13" xfId="0" applyNumberFormat="1" applyFont="1" applyFill="1" applyBorder="1"/>
    <xf numFmtId="1" fontId="8" fillId="7" borderId="49" xfId="0" applyNumberFormat="1" applyFont="1" applyFill="1" applyBorder="1"/>
    <xf numFmtId="1" fontId="8" fillId="7" borderId="14" xfId="0" applyNumberFormat="1" applyFont="1" applyFill="1" applyBorder="1"/>
    <xf numFmtId="0" fontId="2" fillId="6" borderId="6" xfId="0" applyNumberFormat="1" applyFont="1" applyFill="1" applyBorder="1" applyAlignment="1" applyProtection="1">
      <alignment horizontal="center"/>
      <protection hidden="1"/>
    </xf>
    <xf numFmtId="2" fontId="2" fillId="5" borderId="6" xfId="0" applyFont="1" applyFill="1" applyBorder="1" applyAlignment="1" applyProtection="1">
      <alignment horizontal="center"/>
      <protection locked="0"/>
    </xf>
    <xf numFmtId="2" fontId="5" fillId="7" borderId="35" xfId="0" applyFont="1" applyFill="1" applyBorder="1" applyAlignment="1" applyProtection="1">
      <alignment horizontal="right"/>
      <protection hidden="1"/>
    </xf>
    <xf numFmtId="2" fontId="5" fillId="7" borderId="36" xfId="0" applyFont="1" applyFill="1" applyBorder="1" applyAlignment="1">
      <alignment horizontal="left"/>
    </xf>
    <xf numFmtId="2" fontId="4" fillId="7" borderId="35" xfId="0" applyFont="1" applyFill="1" applyBorder="1" applyAlignment="1" applyProtection="1">
      <alignment horizontal="center"/>
      <protection hidden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92D05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647700</xdr:colOff>
      <xdr:row>65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05700" cy="10620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N43" sqref="N43"/>
    </sheetView>
  </sheetViews>
  <sheetFormatPr baseColWidth="10" defaultRowHeight="12.7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Normal="100" workbookViewId="0">
      <selection activeCell="C39" sqref="C39"/>
    </sheetView>
  </sheetViews>
  <sheetFormatPr baseColWidth="10" defaultRowHeight="15"/>
  <cols>
    <col min="1" max="1" width="12.85546875" style="20" bestFit="1" customWidth="1"/>
    <col min="2" max="2" width="11.42578125" style="20"/>
    <col min="3" max="3" width="38.28515625" style="203" customWidth="1"/>
    <col min="5" max="5" width="18.7109375" customWidth="1"/>
  </cols>
  <sheetData>
    <row r="1" spans="1:5" ht="16.5" thickBot="1">
      <c r="A1" s="223" t="s">
        <v>51</v>
      </c>
      <c r="B1" s="224" t="s">
        <v>168</v>
      </c>
      <c r="C1" s="224" t="s">
        <v>38</v>
      </c>
      <c r="D1" s="224" t="s">
        <v>50</v>
      </c>
      <c r="E1" s="225" t="s">
        <v>49</v>
      </c>
    </row>
    <row r="2" spans="1:5" ht="15" customHeight="1">
      <c r="A2" s="226">
        <v>1</v>
      </c>
      <c r="B2" s="226" t="s">
        <v>62</v>
      </c>
      <c r="C2" s="226" t="s">
        <v>20</v>
      </c>
      <c r="D2" s="227">
        <v>0</v>
      </c>
      <c r="E2" s="226" t="s">
        <v>61</v>
      </c>
    </row>
    <row r="3" spans="1:5" ht="15" customHeight="1">
      <c r="A3" s="226">
        <v>2</v>
      </c>
      <c r="B3" s="226">
        <v>160</v>
      </c>
      <c r="C3" s="226" t="s">
        <v>21</v>
      </c>
      <c r="D3" s="227">
        <v>0</v>
      </c>
      <c r="E3" s="226" t="s">
        <v>45</v>
      </c>
    </row>
    <row r="4" spans="1:5" ht="15" customHeight="1">
      <c r="A4" s="226">
        <v>3</v>
      </c>
      <c r="B4" s="226">
        <v>24</v>
      </c>
      <c r="C4" s="226" t="s">
        <v>22</v>
      </c>
      <c r="D4" s="227">
        <v>0</v>
      </c>
      <c r="E4" s="226" t="s">
        <v>40</v>
      </c>
    </row>
    <row r="5" spans="1:5" ht="15" customHeight="1">
      <c r="A5" s="226">
        <v>4</v>
      </c>
      <c r="B5" s="226">
        <v>28</v>
      </c>
      <c r="C5" s="226" t="s">
        <v>23</v>
      </c>
      <c r="D5" s="227">
        <v>0</v>
      </c>
      <c r="E5" s="226" t="s">
        <v>40</v>
      </c>
    </row>
    <row r="6" spans="1:5" ht="15" customHeight="1">
      <c r="A6" s="226">
        <v>5</v>
      </c>
      <c r="B6" s="226">
        <v>21</v>
      </c>
      <c r="C6" s="226" t="s">
        <v>24</v>
      </c>
      <c r="D6" s="227">
        <v>0</v>
      </c>
      <c r="E6" s="226" t="s">
        <v>56</v>
      </c>
    </row>
    <row r="7" spans="1:5" ht="15" customHeight="1">
      <c r="A7" s="226">
        <v>6</v>
      </c>
      <c r="B7" s="226">
        <v>22</v>
      </c>
      <c r="C7" s="226" t="s">
        <v>25</v>
      </c>
      <c r="D7" s="227">
        <v>0</v>
      </c>
      <c r="E7" s="226" t="s">
        <v>155</v>
      </c>
    </row>
    <row r="8" spans="1:5" ht="15" customHeight="1">
      <c r="A8" s="226">
        <v>7</v>
      </c>
      <c r="B8" s="226">
        <v>21</v>
      </c>
      <c r="C8" s="226" t="s">
        <v>26</v>
      </c>
      <c r="D8" s="227">
        <v>0</v>
      </c>
      <c r="E8" s="226" t="s">
        <v>57</v>
      </c>
    </row>
    <row r="9" spans="1:5" ht="15" customHeight="1">
      <c r="A9" s="226">
        <v>8</v>
      </c>
      <c r="B9" s="226">
        <v>17</v>
      </c>
      <c r="C9" s="226" t="s">
        <v>41</v>
      </c>
      <c r="D9" s="227">
        <v>0</v>
      </c>
      <c r="E9" s="226" t="s">
        <v>52</v>
      </c>
    </row>
    <row r="10" spans="1:5" ht="15" customHeight="1">
      <c r="A10" s="226">
        <v>9</v>
      </c>
      <c r="B10" s="226">
        <v>17</v>
      </c>
      <c r="C10" s="226" t="s">
        <v>27</v>
      </c>
      <c r="D10" s="227">
        <v>0</v>
      </c>
      <c r="E10" s="226" t="s">
        <v>53</v>
      </c>
    </row>
    <row r="11" spans="1:5" ht="15" customHeight="1">
      <c r="A11" s="226">
        <v>10</v>
      </c>
      <c r="B11" s="226" t="s">
        <v>64</v>
      </c>
      <c r="C11" s="226" t="s">
        <v>42</v>
      </c>
      <c r="D11" s="227">
        <v>0</v>
      </c>
      <c r="E11" s="226" t="s">
        <v>54</v>
      </c>
    </row>
    <row r="12" spans="1:5" ht="15" customHeight="1">
      <c r="A12" s="226">
        <v>11</v>
      </c>
      <c r="B12" s="226" t="s">
        <v>64</v>
      </c>
      <c r="C12" s="226" t="s">
        <v>43</v>
      </c>
      <c r="D12" s="227">
        <v>0</v>
      </c>
      <c r="E12" s="226" t="s">
        <v>55</v>
      </c>
    </row>
    <row r="13" spans="1:5" ht="15" customHeight="1">
      <c r="A13" s="226">
        <v>12</v>
      </c>
      <c r="B13" s="226">
        <v>210</v>
      </c>
      <c r="C13" s="226" t="s">
        <v>48</v>
      </c>
      <c r="D13" s="227">
        <v>0</v>
      </c>
      <c r="E13" s="226" t="s">
        <v>65</v>
      </c>
    </row>
    <row r="14" spans="1:5" ht="15" customHeight="1">
      <c r="A14" s="226">
        <v>13</v>
      </c>
      <c r="B14" s="226">
        <v>210</v>
      </c>
      <c r="C14" s="226" t="s">
        <v>47</v>
      </c>
      <c r="D14" s="227">
        <v>0</v>
      </c>
      <c r="E14" s="226" t="s">
        <v>65</v>
      </c>
    </row>
    <row r="15" spans="1:5" ht="15" customHeight="1">
      <c r="A15" s="226">
        <v>14</v>
      </c>
      <c r="B15" s="226" t="s">
        <v>60</v>
      </c>
      <c r="C15" s="226" t="s">
        <v>28</v>
      </c>
      <c r="D15" s="227">
        <v>0</v>
      </c>
      <c r="E15" s="226" t="s">
        <v>39</v>
      </c>
    </row>
    <row r="16" spans="1:5" ht="15" customHeight="1">
      <c r="A16" s="226">
        <v>15</v>
      </c>
      <c r="B16" s="226">
        <v>40</v>
      </c>
      <c r="C16" s="226" t="s">
        <v>29</v>
      </c>
      <c r="D16" s="227">
        <v>0</v>
      </c>
      <c r="E16" s="226" t="s">
        <v>44</v>
      </c>
    </row>
    <row r="17" spans="1:5" ht="15" customHeight="1">
      <c r="A17" s="226">
        <v>16</v>
      </c>
      <c r="B17" s="226" t="s">
        <v>63</v>
      </c>
      <c r="C17" s="226" t="s">
        <v>30</v>
      </c>
      <c r="D17" s="227">
        <v>0</v>
      </c>
      <c r="E17" s="226" t="s">
        <v>40</v>
      </c>
    </row>
    <row r="18" spans="1:5" ht="15" customHeight="1">
      <c r="A18" s="226">
        <v>17</v>
      </c>
      <c r="B18" s="226">
        <v>22</v>
      </c>
      <c r="C18" s="226" t="s">
        <v>31</v>
      </c>
      <c r="D18" s="227">
        <v>0</v>
      </c>
      <c r="E18" s="226" t="s">
        <v>58</v>
      </c>
    </row>
    <row r="19" spans="1:5" ht="15" customHeight="1">
      <c r="A19" s="226">
        <v>18</v>
      </c>
      <c r="B19" s="226">
        <v>50</v>
      </c>
      <c r="C19" s="226" t="s">
        <v>32</v>
      </c>
      <c r="D19" s="227">
        <v>0</v>
      </c>
      <c r="E19" s="226" t="s">
        <v>46</v>
      </c>
    </row>
    <row r="20" spans="1:5" ht="15" customHeight="1">
      <c r="A20" s="226">
        <v>19</v>
      </c>
      <c r="B20" s="226">
        <v>52</v>
      </c>
      <c r="C20" s="226" t="s">
        <v>37</v>
      </c>
      <c r="D20" s="227">
        <v>0</v>
      </c>
      <c r="E20" s="226" t="s">
        <v>46</v>
      </c>
    </row>
    <row r="21" spans="1:5" ht="15" customHeight="1">
      <c r="A21" s="226">
        <v>20</v>
      </c>
      <c r="B21" s="226">
        <v>199</v>
      </c>
      <c r="C21" s="226" t="s">
        <v>33</v>
      </c>
      <c r="D21" s="227">
        <v>0</v>
      </c>
      <c r="E21" s="226" t="s">
        <v>40</v>
      </c>
    </row>
    <row r="22" spans="1:5" ht="15" customHeight="1">
      <c r="A22" s="226">
        <v>21</v>
      </c>
      <c r="B22" s="226" t="s">
        <v>59</v>
      </c>
      <c r="C22" s="226" t="s">
        <v>34</v>
      </c>
      <c r="D22" s="227">
        <v>0</v>
      </c>
      <c r="E22" s="226" t="s">
        <v>40</v>
      </c>
    </row>
    <row r="23" spans="1:5" ht="15" customHeight="1">
      <c r="A23" s="226">
        <v>22</v>
      </c>
      <c r="B23" s="226">
        <v>90</v>
      </c>
      <c r="C23" s="226" t="s">
        <v>35</v>
      </c>
      <c r="D23" s="227">
        <v>0</v>
      </c>
      <c r="E23" s="226" t="s">
        <v>40</v>
      </c>
    </row>
    <row r="24" spans="1:5" ht="15" customHeight="1">
      <c r="A24" s="226">
        <v>23</v>
      </c>
      <c r="B24" s="226">
        <v>90</v>
      </c>
      <c r="C24" s="226" t="s">
        <v>36</v>
      </c>
      <c r="D24" s="227">
        <v>0</v>
      </c>
      <c r="E24" s="226" t="s">
        <v>40</v>
      </c>
    </row>
  </sheetData>
  <printOptions headings="1"/>
  <pageMargins left="0.70866141732283472" right="0.70866141732283472" top="0.78740157480314965" bottom="0.78740157480314965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9"/>
  <sheetViews>
    <sheetView zoomScaleNormal="100" workbookViewId="0">
      <pane ySplit="11" topLeftCell="A12" activePane="bottomLeft" state="frozen"/>
      <selection pane="bottomLeft" activeCell="N169" sqref="N169"/>
    </sheetView>
  </sheetViews>
  <sheetFormatPr baseColWidth="10" defaultRowHeight="12.75"/>
  <cols>
    <col min="1" max="1" width="3.140625" customWidth="1"/>
    <col min="2" max="2" width="14" style="162" customWidth="1"/>
    <col min="3" max="4" width="10.85546875" customWidth="1"/>
    <col min="5" max="5" width="12.140625" customWidth="1"/>
    <col min="6" max="6" width="15.42578125" bestFit="1" customWidth="1"/>
    <col min="7" max="7" width="12.7109375" style="36" customWidth="1"/>
    <col min="8" max="8" width="22.5703125" customWidth="1"/>
    <col min="9" max="9" width="17.42578125" customWidth="1"/>
    <col min="10" max="10" width="14.7109375" style="63" customWidth="1"/>
    <col min="11" max="11" width="13.140625" style="36" customWidth="1"/>
    <col min="12" max="12" width="10.85546875" customWidth="1"/>
    <col min="13" max="13" width="12.85546875" bestFit="1" customWidth="1"/>
    <col min="14" max="14" width="12.7109375" style="57" bestFit="1" customWidth="1"/>
  </cols>
  <sheetData>
    <row r="1" spans="1:14">
      <c r="A1" s="1"/>
      <c r="B1" s="161"/>
      <c r="C1" s="8"/>
      <c r="D1" s="8"/>
      <c r="E1" s="8"/>
      <c r="F1" s="8"/>
      <c r="G1" s="35"/>
      <c r="H1" s="58"/>
      <c r="I1" s="8"/>
      <c r="K1" s="64"/>
      <c r="L1" s="4"/>
      <c r="M1" s="4"/>
      <c r="N1" s="55"/>
    </row>
    <row r="2" spans="1:14">
      <c r="A2" s="1"/>
      <c r="B2" s="19" t="s">
        <v>0</v>
      </c>
      <c r="C2" s="14"/>
      <c r="D2" s="8"/>
      <c r="E2" s="8"/>
      <c r="F2" s="8"/>
      <c r="G2" s="35"/>
      <c r="H2" s="58"/>
      <c r="I2" s="8"/>
      <c r="K2" s="64"/>
      <c r="L2" s="4"/>
      <c r="M2" s="4"/>
      <c r="N2" s="55"/>
    </row>
    <row r="3" spans="1:14">
      <c r="A3" s="1"/>
      <c r="B3" s="161"/>
      <c r="C3" s="8"/>
      <c r="D3" s="8"/>
      <c r="E3" s="8"/>
      <c r="F3" s="8"/>
      <c r="G3" s="35"/>
      <c r="H3" s="222" t="s">
        <v>98</v>
      </c>
      <c r="I3" s="8"/>
      <c r="K3" s="64"/>
      <c r="L3" s="4"/>
      <c r="M3" s="4"/>
      <c r="N3" s="55"/>
    </row>
    <row r="4" spans="1:14">
      <c r="A4" s="1"/>
      <c r="B4" s="19"/>
      <c r="C4" s="14"/>
      <c r="D4" s="8"/>
      <c r="E4" s="8"/>
      <c r="F4" s="8"/>
      <c r="G4" s="35"/>
      <c r="H4" s="222" t="s">
        <v>101</v>
      </c>
      <c r="I4" s="8"/>
      <c r="K4" s="64"/>
      <c r="L4" s="4"/>
      <c r="M4" s="4"/>
      <c r="N4" s="55"/>
    </row>
    <row r="5" spans="1:14">
      <c r="A5" s="1"/>
      <c r="B5" s="19"/>
      <c r="C5" s="14"/>
      <c r="D5" s="8"/>
      <c r="E5" s="8"/>
      <c r="F5" s="8"/>
      <c r="G5" s="35"/>
      <c r="H5" s="222" t="s">
        <v>102</v>
      </c>
      <c r="I5" s="8"/>
      <c r="J5" s="58"/>
      <c r="K5" s="64"/>
      <c r="L5" s="4"/>
      <c r="M5" s="4"/>
      <c r="N5" s="55"/>
    </row>
    <row r="6" spans="1:14" ht="13.5" thickBot="1"/>
    <row r="7" spans="1:14">
      <c r="A7" s="3"/>
      <c r="B7" s="163" t="s">
        <v>1</v>
      </c>
      <c r="C7" s="102" t="s">
        <v>72</v>
      </c>
      <c r="D7" s="103"/>
      <c r="E7" s="103"/>
      <c r="F7" s="103"/>
      <c r="G7" s="104"/>
      <c r="H7" s="102" t="s">
        <v>77</v>
      </c>
      <c r="I7" s="102" t="s">
        <v>79</v>
      </c>
      <c r="J7" s="105"/>
      <c r="K7" s="106"/>
      <c r="L7" s="107"/>
      <c r="M7" s="107"/>
      <c r="N7" s="108"/>
    </row>
    <row r="8" spans="1:14">
      <c r="A8" s="3"/>
      <c r="B8" s="164"/>
      <c r="C8" s="37" t="s">
        <v>2</v>
      </c>
      <c r="D8" s="38" t="s">
        <v>75</v>
      </c>
      <c r="E8" s="39" t="s">
        <v>100</v>
      </c>
      <c r="F8" s="37" t="s">
        <v>103</v>
      </c>
      <c r="G8" s="41" t="s">
        <v>7</v>
      </c>
      <c r="H8" s="109"/>
      <c r="I8" s="54" t="s">
        <v>104</v>
      </c>
      <c r="J8" s="40" t="s">
        <v>167</v>
      </c>
      <c r="K8" s="42" t="s">
        <v>10</v>
      </c>
      <c r="L8" s="43" t="s">
        <v>5</v>
      </c>
      <c r="M8" s="42" t="s">
        <v>9</v>
      </c>
      <c r="N8" s="110" t="s">
        <v>12</v>
      </c>
    </row>
    <row r="9" spans="1:14">
      <c r="A9" s="3"/>
      <c r="B9" s="164"/>
      <c r="C9" s="44"/>
      <c r="D9" s="45"/>
      <c r="E9" s="46" t="s">
        <v>4</v>
      </c>
      <c r="F9" s="47" t="s">
        <v>13</v>
      </c>
      <c r="G9" s="49" t="s">
        <v>8</v>
      </c>
      <c r="H9" s="47" t="s">
        <v>75</v>
      </c>
      <c r="I9" s="47" t="s">
        <v>85</v>
      </c>
      <c r="J9" s="48" t="s">
        <v>15</v>
      </c>
      <c r="K9" s="50" t="s">
        <v>11</v>
      </c>
      <c r="L9" s="51" t="s">
        <v>6</v>
      </c>
      <c r="M9" s="50" t="s">
        <v>6</v>
      </c>
      <c r="N9" s="111" t="s">
        <v>6</v>
      </c>
    </row>
    <row r="10" spans="1:14" ht="13.5" thickBot="1">
      <c r="A10" s="3"/>
      <c r="B10" s="165"/>
      <c r="C10" s="112"/>
      <c r="D10" s="113"/>
      <c r="E10" s="114"/>
      <c r="F10" s="114" t="s">
        <v>14</v>
      </c>
      <c r="G10" s="115"/>
      <c r="H10" s="116"/>
      <c r="I10" s="117" t="s">
        <v>3</v>
      </c>
      <c r="J10" s="118"/>
      <c r="K10" s="119"/>
      <c r="L10" s="120"/>
      <c r="M10" s="121"/>
      <c r="N10" s="122"/>
    </row>
    <row r="11" spans="1:14">
      <c r="A11" s="3"/>
      <c r="B11" s="18"/>
      <c r="C11" s="15"/>
      <c r="D11" s="12"/>
      <c r="E11" s="13"/>
      <c r="F11" s="13"/>
      <c r="G11" s="17"/>
      <c r="H11" s="9"/>
      <c r="I11" s="10"/>
      <c r="J11" s="59"/>
      <c r="K11" s="6"/>
      <c r="L11" s="5"/>
      <c r="M11" s="5"/>
      <c r="N11" s="56"/>
    </row>
    <row r="12" spans="1:14">
      <c r="A12" s="3"/>
      <c r="B12" s="18"/>
      <c r="C12" s="15"/>
      <c r="D12" s="12"/>
      <c r="E12" s="13"/>
      <c r="F12" s="13"/>
      <c r="G12" s="17"/>
      <c r="H12" s="9"/>
      <c r="I12" s="10"/>
      <c r="J12" s="59"/>
      <c r="K12" s="6"/>
      <c r="L12" s="5"/>
      <c r="M12" s="5"/>
      <c r="N12" s="56"/>
    </row>
    <row r="13" spans="1:14">
      <c r="A13" s="3"/>
      <c r="B13" s="16" t="s">
        <v>166</v>
      </c>
      <c r="D13" s="8"/>
      <c r="E13" s="13"/>
      <c r="F13" s="13"/>
      <c r="G13" s="17"/>
      <c r="H13" s="9"/>
      <c r="I13" s="5"/>
      <c r="J13" s="56"/>
      <c r="K13" s="6"/>
      <c r="L13" s="5"/>
      <c r="M13" s="5"/>
      <c r="N13" s="56"/>
    </row>
    <row r="14" spans="1:14" ht="13.5" thickBot="1">
      <c r="A14" s="3"/>
      <c r="B14" s="18"/>
      <c r="C14" s="15"/>
      <c r="D14" s="12"/>
      <c r="E14" s="13"/>
      <c r="F14" s="13"/>
      <c r="G14" s="17"/>
      <c r="H14" s="9"/>
      <c r="I14" s="10"/>
      <c r="J14" s="59"/>
      <c r="K14" s="6"/>
      <c r="L14" s="5"/>
      <c r="M14" s="5"/>
      <c r="N14" s="56"/>
    </row>
    <row r="15" spans="1:14">
      <c r="A15" s="3"/>
      <c r="B15" s="206" t="s">
        <v>74</v>
      </c>
      <c r="C15" s="207" t="s">
        <v>73</v>
      </c>
      <c r="D15" s="208"/>
      <c r="E15" s="208"/>
      <c r="F15" s="208"/>
      <c r="G15" s="209"/>
      <c r="H15" s="208"/>
      <c r="I15" s="208"/>
      <c r="J15" s="210"/>
      <c r="K15" s="211"/>
      <c r="L15" s="212"/>
      <c r="M15" s="212"/>
      <c r="N15" s="213"/>
    </row>
    <row r="16" spans="1:14" ht="13.5" thickBot="1">
      <c r="A16" s="3"/>
      <c r="B16" s="214"/>
      <c r="C16" s="215"/>
      <c r="D16" s="216"/>
      <c r="E16" s="216"/>
      <c r="F16" s="216"/>
      <c r="G16" s="217"/>
      <c r="H16" s="216"/>
      <c r="I16" s="216"/>
      <c r="J16" s="218"/>
      <c r="K16" s="219"/>
      <c r="L16" s="220"/>
      <c r="M16" s="220"/>
      <c r="N16" s="221"/>
    </row>
    <row r="17" spans="2:14" s="1" customFormat="1" ht="15" customHeight="1">
      <c r="B17" s="190" t="s">
        <v>66</v>
      </c>
      <c r="C17" s="123" t="s">
        <v>76</v>
      </c>
      <c r="D17" s="124"/>
      <c r="E17" s="124"/>
      <c r="F17" s="124"/>
      <c r="G17" s="73"/>
      <c r="H17" s="125"/>
      <c r="I17" s="125"/>
      <c r="J17" s="126"/>
      <c r="K17" s="127"/>
      <c r="L17" s="128"/>
      <c r="M17" s="128"/>
      <c r="N17" s="129"/>
    </row>
    <row r="18" spans="2:14" s="1" customFormat="1" ht="11.25">
      <c r="B18" s="191"/>
      <c r="C18" s="22">
        <v>0</v>
      </c>
      <c r="D18" s="53" t="s">
        <v>18</v>
      </c>
      <c r="E18" s="23">
        <v>40</v>
      </c>
      <c r="F18" s="33">
        <v>0.1</v>
      </c>
      <c r="G18" s="53">
        <f>IF((AND(NOT(C18=""),NOT(F18=""))),F18*C18,(""))</f>
        <v>0</v>
      </c>
      <c r="H18" s="11"/>
      <c r="I18" s="11"/>
      <c r="J18" s="11"/>
      <c r="K18" s="11" t="str">
        <f>IF((AND(NOT(C18=""),NOT(I18=""))),I18*C18,(""))</f>
        <v/>
      </c>
      <c r="L18" s="52">
        <f>IF((AND(NOT(G18=""),NOT(E18=""))),E18*G18,(""))</f>
        <v>0</v>
      </c>
      <c r="M18" s="52" t="str">
        <f>IF((AND(NOT(J18=""),NOT(K18=""))),K18*J18,(""))</f>
        <v/>
      </c>
      <c r="N18" s="79">
        <f>IF((AND(L18="",M18="")),"",SUM(L18,M18))</f>
        <v>0</v>
      </c>
    </row>
    <row r="19" spans="2:14" s="1" customFormat="1" ht="12" thickBot="1">
      <c r="B19" s="192"/>
      <c r="C19" s="80"/>
      <c r="D19" s="81"/>
      <c r="E19" s="81"/>
      <c r="F19" s="82"/>
      <c r="G19" s="83"/>
      <c r="H19" s="80"/>
      <c r="I19" s="80"/>
      <c r="J19" s="84"/>
      <c r="K19" s="85"/>
      <c r="L19" s="86" t="s">
        <v>152</v>
      </c>
      <c r="M19" s="87" t="str">
        <f>B17</f>
        <v>1.1</v>
      </c>
      <c r="N19" s="88">
        <f>IF((AND(L18="",M18="")),"",SUM(L18,M18))</f>
        <v>0</v>
      </c>
    </row>
    <row r="20" spans="2:14" s="1" customFormat="1" ht="12.75" customHeight="1">
      <c r="B20" s="190" t="s">
        <v>67</v>
      </c>
      <c r="C20" s="71" t="s">
        <v>169</v>
      </c>
      <c r="D20" s="72"/>
      <c r="E20" s="72"/>
      <c r="F20" s="72"/>
      <c r="G20" s="73"/>
      <c r="H20" s="130"/>
      <c r="I20" s="138"/>
      <c r="J20" s="75"/>
      <c r="K20" s="76"/>
      <c r="L20" s="77"/>
      <c r="M20" s="77"/>
      <c r="N20" s="78"/>
    </row>
    <row r="21" spans="2:14" s="1" customFormat="1" ht="11.25">
      <c r="B21" s="191"/>
      <c r="C21" s="24">
        <v>0</v>
      </c>
      <c r="D21" s="53" t="s">
        <v>16</v>
      </c>
      <c r="E21" s="23">
        <v>40</v>
      </c>
      <c r="F21" s="33">
        <v>0.05</v>
      </c>
      <c r="G21" s="53">
        <f>IF((AND(NOT(C21=""),NOT(F21=""))),F21*C21,(""))</f>
        <v>0</v>
      </c>
      <c r="H21" s="11"/>
      <c r="I21" s="11"/>
      <c r="J21" s="11"/>
      <c r="K21" s="11" t="str">
        <f>IF((AND(NOT(C21=""),NOT(I21=""))),I21*C21,(""))</f>
        <v/>
      </c>
      <c r="L21" s="52">
        <f>IF((AND(NOT(G21=""),NOT(E21=""))),E21*G21,(""))</f>
        <v>0</v>
      </c>
      <c r="M21" s="52" t="str">
        <f>IF((AND(NOT(J21=""),NOT(K21=""))),K21*J21,(""))</f>
        <v/>
      </c>
      <c r="N21" s="79">
        <f>IF((AND(L21="",M21="")),"",SUM(L21,M21))</f>
        <v>0</v>
      </c>
    </row>
    <row r="22" spans="2:14" s="1" customFormat="1" ht="12" thickBot="1">
      <c r="B22" s="192"/>
      <c r="C22" s="80"/>
      <c r="D22" s="81"/>
      <c r="E22" s="81"/>
      <c r="F22" s="82"/>
      <c r="G22" s="83"/>
      <c r="H22" s="80"/>
      <c r="I22" s="80"/>
      <c r="J22" s="84"/>
      <c r="K22" s="85"/>
      <c r="L22" s="86" t="s">
        <v>152</v>
      </c>
      <c r="M22" s="87" t="str">
        <f>B20</f>
        <v>1.2</v>
      </c>
      <c r="N22" s="88">
        <f>IF((AND(L21="",M21="")),"",SUM(L21,M21))</f>
        <v>0</v>
      </c>
    </row>
    <row r="23" spans="2:14" s="1" customFormat="1" ht="12.75" customHeight="1">
      <c r="B23" s="190" t="s">
        <v>68</v>
      </c>
      <c r="C23" s="71" t="s">
        <v>146</v>
      </c>
      <c r="D23" s="72"/>
      <c r="E23" s="72"/>
      <c r="F23" s="72"/>
      <c r="G23" s="73"/>
      <c r="H23" s="74" t="s">
        <v>78</v>
      </c>
      <c r="I23" s="139" t="s">
        <v>19</v>
      </c>
      <c r="J23" s="75"/>
      <c r="K23" s="76"/>
      <c r="L23" s="77"/>
      <c r="M23" s="77"/>
      <c r="N23" s="78"/>
    </row>
    <row r="24" spans="2:14" s="1" customFormat="1" ht="11.25">
      <c r="B24" s="191"/>
      <c r="C24" s="24">
        <v>0</v>
      </c>
      <c r="D24" s="53" t="s">
        <v>81</v>
      </c>
      <c r="E24" s="23">
        <v>40</v>
      </c>
      <c r="F24" s="33">
        <v>0.1</v>
      </c>
      <c r="G24" s="53">
        <f>IF((AND(NOT(C24=""),NOT(F24=""))),F24*C24,(""))</f>
        <v>0</v>
      </c>
      <c r="H24" s="53" t="s">
        <v>17</v>
      </c>
      <c r="I24" s="53">
        <v>0.1</v>
      </c>
      <c r="J24" s="60">
        <f>'Preis-Übersicht'!$D$5</f>
        <v>0</v>
      </c>
      <c r="K24" s="53">
        <f>IF(AND(C24&lt;&gt;"",I24&lt;&gt;""),I24*C24,(""))</f>
        <v>0</v>
      </c>
      <c r="L24" s="52">
        <f>IF(AND(NOT(G24=""),NOT(E24="")),E24*G24,(""))</f>
        <v>0</v>
      </c>
      <c r="M24" s="52">
        <f>IF((AND(NOT(J24=""),NOT(K24=""))),K24*J24,(""))</f>
        <v>0</v>
      </c>
      <c r="N24" s="79">
        <f>IF((AND(L24="",M24="")),"",SUM(L24,M24))</f>
        <v>0</v>
      </c>
    </row>
    <row r="25" spans="2:14" s="1" customFormat="1" ht="12" thickBot="1">
      <c r="B25" s="192"/>
      <c r="C25" s="80"/>
      <c r="D25" s="81"/>
      <c r="E25" s="81"/>
      <c r="F25" s="82"/>
      <c r="G25" s="83"/>
      <c r="H25" s="80"/>
      <c r="I25" s="80"/>
      <c r="J25" s="84"/>
      <c r="K25" s="85"/>
      <c r="L25" s="86" t="s">
        <v>152</v>
      </c>
      <c r="M25" s="87" t="str">
        <f>B23</f>
        <v>1.3</v>
      </c>
      <c r="N25" s="88">
        <f>IF((AND(L24="",M24="")),"",SUM(L24,M24))</f>
        <v>0</v>
      </c>
    </row>
    <row r="26" spans="2:14" s="1" customFormat="1" ht="12.75" customHeight="1">
      <c r="B26" s="89" t="s">
        <v>69</v>
      </c>
      <c r="C26" s="71" t="s">
        <v>147</v>
      </c>
      <c r="D26" s="72"/>
      <c r="E26" s="72"/>
      <c r="F26" s="72"/>
      <c r="G26" s="73"/>
      <c r="H26" s="74" t="s">
        <v>80</v>
      </c>
      <c r="I26" s="139" t="s">
        <v>19</v>
      </c>
      <c r="J26" s="75"/>
      <c r="K26" s="76"/>
      <c r="L26" s="77"/>
      <c r="M26" s="77"/>
      <c r="N26" s="78"/>
    </row>
    <row r="27" spans="2:14" s="1" customFormat="1" ht="11.25">
      <c r="B27" s="90" t="s">
        <v>84</v>
      </c>
      <c r="C27" s="24">
        <v>0</v>
      </c>
      <c r="D27" s="53" t="s">
        <v>81</v>
      </c>
      <c r="E27" s="23">
        <v>40</v>
      </c>
      <c r="F27" s="33">
        <v>0.1</v>
      </c>
      <c r="G27" s="53">
        <f>IF((AND(NOT(C27=""),NOT(F27=""))),F27*C27,(""))</f>
        <v>0</v>
      </c>
      <c r="H27" s="53" t="s">
        <v>17</v>
      </c>
      <c r="I27" s="53">
        <v>0.03</v>
      </c>
      <c r="J27" s="62">
        <f>'Preis-Übersicht'!$D$17</f>
        <v>0</v>
      </c>
      <c r="K27" s="53">
        <f>IF((AND(NOT(C27=""),NOT(I27=""))),I27*C27,(""))</f>
        <v>0</v>
      </c>
      <c r="L27" s="52">
        <f>IF((AND(NOT(G27=""),NOT(E27=""))),E27*G27,(""))</f>
        <v>0</v>
      </c>
      <c r="M27" s="52">
        <f>IF((AND(NOT(J27=""),NOT(K27=""))),K27*J27,(""))</f>
        <v>0</v>
      </c>
      <c r="N27" s="79">
        <f>IF((AND(L27="",M27="")),"",SUM(L27,M27))</f>
        <v>0</v>
      </c>
    </row>
    <row r="28" spans="2:14" s="1" customFormat="1" ht="12.75" customHeight="1">
      <c r="B28" s="90"/>
      <c r="C28" s="29"/>
      <c r="D28" s="25"/>
      <c r="E28" s="25"/>
      <c r="F28" s="25"/>
      <c r="G28" s="34"/>
      <c r="H28" s="28" t="s">
        <v>97</v>
      </c>
      <c r="I28" s="181" t="s">
        <v>19</v>
      </c>
      <c r="J28" s="61"/>
      <c r="K28" s="65"/>
      <c r="L28" s="26"/>
      <c r="M28" s="26"/>
      <c r="N28" s="91"/>
    </row>
    <row r="29" spans="2:14" s="1" customFormat="1" ht="11.25">
      <c r="B29" s="90"/>
      <c r="C29" s="30"/>
      <c r="D29" s="30"/>
      <c r="E29" s="30"/>
      <c r="F29" s="31"/>
      <c r="G29" s="53"/>
      <c r="H29" s="53" t="s">
        <v>17</v>
      </c>
      <c r="I29" s="53">
        <v>7.0000000000000007E-2</v>
      </c>
      <c r="J29" s="62">
        <f>'Preis-Übersicht'!$D$21</f>
        <v>0</v>
      </c>
      <c r="K29" s="53">
        <f>IF((AND(NOT(C27=""),NOT(I29=""))),I29*C27,(""))</f>
        <v>0</v>
      </c>
      <c r="L29" s="52" t="str">
        <f>IF((AND(NOT(G29=""),NOT(E29=""))),E29*G29,(""))</f>
        <v/>
      </c>
      <c r="M29" s="52">
        <f>IF((AND(NOT(J29=""),NOT(K29=""))),K29*J29,(""))</f>
        <v>0</v>
      </c>
      <c r="N29" s="79">
        <f>IF((AND(L29="",M29="")),"",SUM(L29,M29))</f>
        <v>0</v>
      </c>
    </row>
    <row r="30" spans="2:14" s="1" customFormat="1" ht="12" thickBot="1">
      <c r="B30" s="92"/>
      <c r="C30" s="80"/>
      <c r="D30" s="81"/>
      <c r="E30" s="81"/>
      <c r="F30" s="82"/>
      <c r="G30" s="83"/>
      <c r="H30" s="80"/>
      <c r="I30" s="80"/>
      <c r="J30" s="84"/>
      <c r="K30" s="85"/>
      <c r="L30" s="86" t="s">
        <v>152</v>
      </c>
      <c r="M30" s="87" t="str">
        <f>B26</f>
        <v>1.4</v>
      </c>
      <c r="N30" s="88">
        <f>IF((AND(L29="",M29="",L27="",M27="")),"",SUM(L29,M29,L27,M27))</f>
        <v>0</v>
      </c>
    </row>
    <row r="31" spans="2:14" s="2" customFormat="1" ht="12.75" customHeight="1">
      <c r="B31" s="158" t="s">
        <v>137</v>
      </c>
      <c r="C31" s="71" t="s">
        <v>148</v>
      </c>
      <c r="D31" s="72"/>
      <c r="E31" s="72"/>
      <c r="F31" s="72"/>
      <c r="G31" s="73"/>
      <c r="H31" s="74" t="s">
        <v>82</v>
      </c>
      <c r="I31" s="139"/>
      <c r="J31" s="75"/>
      <c r="K31" s="76"/>
      <c r="L31" s="77"/>
      <c r="M31" s="77"/>
      <c r="N31" s="78"/>
    </row>
    <row r="32" spans="2:14" s="1" customFormat="1" ht="11.25">
      <c r="B32" s="166" t="s">
        <v>136</v>
      </c>
      <c r="C32" s="32">
        <v>0</v>
      </c>
      <c r="D32" s="53" t="s">
        <v>18</v>
      </c>
      <c r="E32" s="32">
        <v>40</v>
      </c>
      <c r="F32" s="33">
        <v>0.2</v>
      </c>
      <c r="G32" s="53">
        <f>IF((AND(NOT(C32=""),NOT(F32=""))),F32*C32,(""))</f>
        <v>0</v>
      </c>
      <c r="H32" s="53" t="s">
        <v>17</v>
      </c>
      <c r="I32" s="53">
        <v>0.05</v>
      </c>
      <c r="J32" s="62">
        <f>'Preis-Übersicht'!$D$15</f>
        <v>0</v>
      </c>
      <c r="K32" s="53">
        <f>IF(AND(C32&lt;&gt;"",I32&lt;&gt;""),I32*C32,(""))</f>
        <v>0</v>
      </c>
      <c r="L32" s="52">
        <f>IF((AND(NOT(G32=""),NOT(E32=""))),E32*G32,(""))</f>
        <v>0</v>
      </c>
      <c r="M32" s="52">
        <f>IF((AND(NOT(J32=""),NOT(K32=""))),K32*J32,(""))</f>
        <v>0</v>
      </c>
      <c r="N32" s="79">
        <f>IF((AND(L32="",M32="")),"",SUM(L32,M32))</f>
        <v>0</v>
      </c>
    </row>
    <row r="33" spans="2:14" s="1" customFormat="1" ht="12.75" customHeight="1">
      <c r="B33" s="136"/>
      <c r="C33" s="29"/>
      <c r="D33" s="25"/>
      <c r="E33" s="25"/>
      <c r="F33" s="25"/>
      <c r="G33" s="34"/>
      <c r="H33" s="28" t="s">
        <v>80</v>
      </c>
      <c r="I33" s="141"/>
      <c r="J33" s="61"/>
      <c r="K33" s="65"/>
      <c r="L33" s="7"/>
      <c r="M33" s="7"/>
      <c r="N33" s="93"/>
    </row>
    <row r="34" spans="2:14" s="1" customFormat="1" ht="11.25">
      <c r="B34" s="136"/>
      <c r="C34" s="30"/>
      <c r="D34" s="30"/>
      <c r="E34" s="30"/>
      <c r="F34" s="31"/>
      <c r="G34" s="53"/>
      <c r="H34" s="53" t="s">
        <v>17</v>
      </c>
      <c r="I34" s="53">
        <v>0.8</v>
      </c>
      <c r="J34" s="62">
        <f>'Preis-Übersicht'!$D$17</f>
        <v>0</v>
      </c>
      <c r="K34" s="53">
        <f>IF((AND(NOT($C$32=""),NOT(I34=""))),I34*$C$32,(""))</f>
        <v>0</v>
      </c>
      <c r="L34" s="52" t="str">
        <f>IF((AND(NOT(G34=""),NOT(E34=""))),E34*G34,(""))</f>
        <v/>
      </c>
      <c r="M34" s="52">
        <f>IF((AND(NOT(J34=""),NOT(K34=""))),K34*J34,(""))</f>
        <v>0</v>
      </c>
      <c r="N34" s="79">
        <f>IF((AND(L34="",M34="")),"",SUM(L34,M34))</f>
        <v>0</v>
      </c>
    </row>
    <row r="35" spans="2:14" s="1" customFormat="1" ht="12.75" customHeight="1">
      <c r="B35" s="136"/>
      <c r="C35" s="29"/>
      <c r="D35" s="25"/>
      <c r="E35" s="25"/>
      <c r="F35" s="25"/>
      <c r="G35" s="34"/>
      <c r="H35" s="28" t="s">
        <v>115</v>
      </c>
      <c r="I35" s="28"/>
      <c r="J35" s="61"/>
      <c r="K35" s="65"/>
      <c r="L35" s="7"/>
      <c r="M35" s="7"/>
      <c r="N35" s="93"/>
    </row>
    <row r="36" spans="2:14" s="1" customFormat="1" ht="11.25">
      <c r="B36" s="136"/>
      <c r="C36" s="30"/>
      <c r="D36" s="30"/>
      <c r="E36" s="30"/>
      <c r="F36" s="31"/>
      <c r="G36" s="53"/>
      <c r="H36" s="146"/>
      <c r="I36" s="53">
        <v>1.1000000000000001</v>
      </c>
      <c r="J36" s="62">
        <f>'Preis-Übersicht'!D9</f>
        <v>0</v>
      </c>
      <c r="K36" s="53">
        <f>IF((AND(NOT($C$32=""),NOT(I36=""))),I36*$C$32,(""))</f>
        <v>0</v>
      </c>
      <c r="L36" s="52" t="str">
        <f>IF((AND(NOT(G36=""),NOT(E36=""))),E36*G36,(""))</f>
        <v/>
      </c>
      <c r="M36" s="52">
        <f>IF((AND(NOT(J36=""),NOT(K36=""))),K36*J36,(""))</f>
        <v>0</v>
      </c>
      <c r="N36" s="79">
        <f>IF((AND(L36="",M36="")),"",SUM(L36,M36))</f>
        <v>0</v>
      </c>
    </row>
    <row r="37" spans="2:14" s="1" customFormat="1" ht="12" thickBot="1">
      <c r="B37" s="137"/>
      <c r="C37" s="80"/>
      <c r="D37" s="81"/>
      <c r="E37" s="81"/>
      <c r="F37" s="82"/>
      <c r="G37" s="83"/>
      <c r="H37" s="80"/>
      <c r="I37" s="80"/>
      <c r="J37" s="84"/>
      <c r="K37" s="85"/>
      <c r="L37" s="86" t="s">
        <v>152</v>
      </c>
      <c r="M37" s="87" t="str">
        <f>B31</f>
        <v>1.5</v>
      </c>
      <c r="N37" s="88">
        <f>IF((AND(L36="",M36="",L34="",M34="",L32="",M32="")),"",SUM(L36,M36,L34,M34,L32,M32))</f>
        <v>0</v>
      </c>
    </row>
    <row r="38" spans="2:14" s="1" customFormat="1" ht="12.75" customHeight="1">
      <c r="B38" s="94" t="s">
        <v>70</v>
      </c>
      <c r="C38" s="71" t="s">
        <v>149</v>
      </c>
      <c r="D38" s="72"/>
      <c r="E38" s="72"/>
      <c r="F38" s="72"/>
      <c r="G38" s="73"/>
      <c r="H38" s="74" t="s">
        <v>80</v>
      </c>
      <c r="I38" s="139" t="s">
        <v>153</v>
      </c>
      <c r="J38" s="75"/>
      <c r="K38" s="76"/>
      <c r="L38" s="77"/>
      <c r="M38" s="77"/>
      <c r="N38" s="78"/>
    </row>
    <row r="39" spans="2:14" s="1" customFormat="1" ht="11.25">
      <c r="B39" s="166" t="s">
        <v>136</v>
      </c>
      <c r="C39" s="32">
        <v>0</v>
      </c>
      <c r="D39" s="53" t="s">
        <v>81</v>
      </c>
      <c r="E39" s="32">
        <v>40</v>
      </c>
      <c r="F39" s="33">
        <v>0.15</v>
      </c>
      <c r="G39" s="53">
        <f>IF((AND(NOT(C39=""),NOT(F39=""))),F39*C39,(""))</f>
        <v>0</v>
      </c>
      <c r="H39" s="53" t="s">
        <v>17</v>
      </c>
      <c r="I39" s="53">
        <v>0.3</v>
      </c>
      <c r="J39" s="62">
        <f>'Preis-Übersicht'!$D$17</f>
        <v>0</v>
      </c>
      <c r="K39" s="53">
        <f>IF((AND(NOT(C39=""),NOT(I39=""))),I39*C39,(""))</f>
        <v>0</v>
      </c>
      <c r="L39" s="52">
        <f>IF((AND(NOT(G39=""),NOT(E39=""))),E39*G39,(""))</f>
        <v>0</v>
      </c>
      <c r="M39" s="52">
        <f>IF((AND(NOT(J39=""),NOT(K39=""))),K39*J39,(""))</f>
        <v>0</v>
      </c>
      <c r="N39" s="79">
        <f>IF((AND(L39="",M39="")),"",SUM(L39,M39))</f>
        <v>0</v>
      </c>
    </row>
    <row r="40" spans="2:14" s="1" customFormat="1" ht="12" thickBot="1">
      <c r="B40" s="167"/>
      <c r="C40" s="96"/>
      <c r="D40" s="97"/>
      <c r="E40" s="97"/>
      <c r="F40" s="98"/>
      <c r="G40" s="99"/>
      <c r="H40" s="96"/>
      <c r="I40" s="96"/>
      <c r="J40" s="100"/>
      <c r="K40" s="101"/>
      <c r="L40" s="86" t="s">
        <v>152</v>
      </c>
      <c r="M40" s="87" t="str">
        <f>B38</f>
        <v>1.6</v>
      </c>
      <c r="N40" s="88">
        <f>IF((AND(L39="",M39="")),"",SUM(L39,M39))</f>
        <v>0</v>
      </c>
    </row>
    <row r="41" spans="2:14" s="1" customFormat="1" ht="12.75" customHeight="1">
      <c r="B41" s="202" t="s">
        <v>71</v>
      </c>
      <c r="C41" s="71" t="s">
        <v>116</v>
      </c>
      <c r="D41" s="72"/>
      <c r="E41" s="72"/>
      <c r="F41" s="72"/>
      <c r="G41" s="73"/>
      <c r="H41" s="74" t="s">
        <v>117</v>
      </c>
      <c r="I41" s="139"/>
      <c r="J41" s="75"/>
      <c r="K41" s="76"/>
      <c r="L41" s="77"/>
      <c r="M41" s="77"/>
      <c r="N41" s="78"/>
    </row>
    <row r="42" spans="2:14" s="1" customFormat="1" ht="11.25">
      <c r="B42" s="90" t="s">
        <v>84</v>
      </c>
      <c r="C42" s="32">
        <v>0</v>
      </c>
      <c r="D42" s="53" t="s">
        <v>110</v>
      </c>
      <c r="E42" s="32">
        <v>40</v>
      </c>
      <c r="F42" s="32">
        <v>0.2</v>
      </c>
      <c r="G42" s="53">
        <f>IF((AND(NOT(C42=""),NOT(F42=""))),F42*C42,(""))</f>
        <v>0</v>
      </c>
      <c r="H42" s="146" t="s">
        <v>118</v>
      </c>
      <c r="I42" s="53">
        <v>1</v>
      </c>
      <c r="J42" s="62">
        <f>'Preis-Übersicht'!D18</f>
        <v>0</v>
      </c>
      <c r="K42" s="53">
        <f>IF((AND(NOT(C42=""),NOT(I42=""))),I42*C42,(""))</f>
        <v>0</v>
      </c>
      <c r="L42" s="52">
        <f>IF((AND(NOT(G42=""),NOT(E42=""))),E42*G42,(""))</f>
        <v>0</v>
      </c>
      <c r="M42" s="52">
        <f>IF((AND(NOT(J42=""),NOT(K42=""))),K42*J42,(""))</f>
        <v>0</v>
      </c>
      <c r="N42" s="79">
        <f>IF((AND(L42="",M42="")),"",SUM(L42,M42))</f>
        <v>0</v>
      </c>
    </row>
    <row r="43" spans="2:14" s="1" customFormat="1" ht="12" thickBot="1">
      <c r="B43" s="192"/>
      <c r="C43" s="27"/>
      <c r="D43" s="66"/>
      <c r="E43" s="66"/>
      <c r="F43" s="67"/>
      <c r="G43" s="131"/>
      <c r="H43" s="27"/>
      <c r="I43" s="27"/>
      <c r="J43" s="68"/>
      <c r="K43" s="69"/>
      <c r="L43" s="86" t="s">
        <v>152</v>
      </c>
      <c r="M43" s="70" t="str">
        <f>B41</f>
        <v>1.7</v>
      </c>
      <c r="N43" s="132">
        <f>IF((AND(L42="",M42="")),"",SUM(L42,M42,))</f>
        <v>0</v>
      </c>
    </row>
    <row r="44" spans="2:14" s="2" customFormat="1" ht="12.75" customHeight="1">
      <c r="B44" s="158" t="s">
        <v>86</v>
      </c>
      <c r="C44" s="71" t="s">
        <v>119</v>
      </c>
      <c r="D44" s="72"/>
      <c r="E44" s="72"/>
      <c r="F44" s="72"/>
      <c r="G44" s="73"/>
      <c r="H44" s="74" t="s">
        <v>82</v>
      </c>
      <c r="I44" s="139" t="s">
        <v>154</v>
      </c>
      <c r="J44" s="75"/>
      <c r="K44" s="76"/>
      <c r="L44" s="77"/>
      <c r="M44" s="77"/>
      <c r="N44" s="78"/>
    </row>
    <row r="45" spans="2:14" s="1" customFormat="1" ht="11.25">
      <c r="B45" s="136"/>
      <c r="C45" s="32">
        <v>0</v>
      </c>
      <c r="D45" s="53" t="s">
        <v>18</v>
      </c>
      <c r="E45" s="32">
        <v>40</v>
      </c>
      <c r="F45" s="33">
        <v>0.3</v>
      </c>
      <c r="G45" s="53">
        <f>IF((AND(NOT(C45=""),NOT(F45=""))),F45*C45,(""))</f>
        <v>0</v>
      </c>
      <c r="H45" s="53" t="s">
        <v>17</v>
      </c>
      <c r="I45" s="53">
        <v>0.05</v>
      </c>
      <c r="J45" s="62">
        <f>'Preis-Übersicht'!$D$15</f>
        <v>0</v>
      </c>
      <c r="K45" s="53">
        <f>IF(AND(C45&lt;&gt;"",I45&lt;&gt;""),I45*C45,(""))</f>
        <v>0</v>
      </c>
      <c r="L45" s="52">
        <f>IF((AND(NOT(G45=""),NOT(E45=""))),E45*G45,(""))</f>
        <v>0</v>
      </c>
      <c r="M45" s="52">
        <f>IF((AND(NOT(J45=""),NOT(K45=""))),K45*J45,(""))</f>
        <v>0</v>
      </c>
      <c r="N45" s="79">
        <f>IF((AND(L45="",M45="")),"",SUM(L45,M45))</f>
        <v>0</v>
      </c>
    </row>
    <row r="46" spans="2:14" s="1" customFormat="1" ht="12.75" customHeight="1">
      <c r="B46" s="136"/>
      <c r="C46" s="29"/>
      <c r="D46" s="25"/>
      <c r="E46" s="25"/>
      <c r="F46" s="25"/>
      <c r="G46" s="34"/>
      <c r="H46" s="28" t="s">
        <v>83</v>
      </c>
      <c r="I46" s="194" t="s">
        <v>154</v>
      </c>
      <c r="J46" s="61"/>
      <c r="K46" s="65"/>
      <c r="L46" s="7"/>
      <c r="M46" s="7"/>
      <c r="N46" s="93"/>
    </row>
    <row r="47" spans="2:14" s="1" customFormat="1" ht="11.25">
      <c r="B47" s="136"/>
      <c r="C47" s="30"/>
      <c r="D47" s="159"/>
      <c r="E47" s="30"/>
      <c r="F47" s="31"/>
      <c r="G47" s="53"/>
      <c r="H47" s="53" t="s">
        <v>17</v>
      </c>
      <c r="I47" s="53">
        <v>0.8</v>
      </c>
      <c r="J47" s="62">
        <f>'Preis-Übersicht'!$D$4</f>
        <v>0</v>
      </c>
      <c r="K47" s="53">
        <f>IF((AND(NOT($C$45=""),NOT(I47=""))),I47*$C$45,(""))</f>
        <v>0</v>
      </c>
      <c r="L47" s="52" t="str">
        <f>IF((AND(NOT(G47=""),NOT(E47=""))),E47*G47,(""))</f>
        <v/>
      </c>
      <c r="M47" s="52">
        <f>IF((AND(NOT(J47=""),NOT(K47=""))),K47*J47,(""))</f>
        <v>0</v>
      </c>
      <c r="N47" s="79">
        <f>IF((AND(L47="",M47="")),"",SUM(L47,M47))</f>
        <v>0</v>
      </c>
    </row>
    <row r="48" spans="2:14" s="1" customFormat="1" ht="12.75" customHeight="1">
      <c r="B48" s="136"/>
      <c r="C48" s="29"/>
      <c r="D48" s="25"/>
      <c r="E48" s="25"/>
      <c r="F48" s="25"/>
      <c r="G48" s="34"/>
      <c r="H48" s="28" t="s">
        <v>78</v>
      </c>
      <c r="I48" s="194"/>
      <c r="J48" s="61"/>
      <c r="K48" s="65"/>
      <c r="L48" s="7"/>
      <c r="M48" s="7"/>
      <c r="N48" s="93"/>
    </row>
    <row r="49" spans="2:14" s="1" customFormat="1" ht="11.25">
      <c r="B49" s="136"/>
      <c r="C49" s="30"/>
      <c r="D49" s="159"/>
      <c r="E49" s="30"/>
      <c r="F49" s="31"/>
      <c r="G49" s="53"/>
      <c r="H49" s="146" t="s">
        <v>17</v>
      </c>
      <c r="I49" s="53">
        <v>1.7</v>
      </c>
      <c r="J49" s="60">
        <f>'Preis-Übersicht'!$D$5</f>
        <v>0</v>
      </c>
      <c r="K49" s="53">
        <f>IF((AND(NOT($C$45=""),NOT(I49=""))),I49*$C$45,(""))</f>
        <v>0</v>
      </c>
      <c r="L49" s="52" t="str">
        <f>IF((AND(NOT(G49=""),NOT(E49=""))),E49*G49,(""))</f>
        <v/>
      </c>
      <c r="M49" s="52">
        <f>IF((AND(NOT(J49=""),NOT(K49=""))),K49*J49,(""))</f>
        <v>0</v>
      </c>
      <c r="N49" s="79">
        <f>IF((AND(L49="",M49="")),"",SUM(L49,M49))</f>
        <v>0</v>
      </c>
    </row>
    <row r="50" spans="2:14" s="1" customFormat="1" ht="12" thickBot="1">
      <c r="B50" s="137"/>
      <c r="C50" s="80"/>
      <c r="D50" s="81"/>
      <c r="E50" s="81"/>
      <c r="F50" s="82"/>
      <c r="G50" s="83"/>
      <c r="H50" s="80"/>
      <c r="I50" s="80"/>
      <c r="J50" s="84"/>
      <c r="K50" s="85"/>
      <c r="L50" s="86" t="s">
        <v>152</v>
      </c>
      <c r="M50" s="87" t="str">
        <f>B44</f>
        <v>1.8</v>
      </c>
      <c r="N50" s="88">
        <f>IF((AND(L49="",M49="",L47="",M47="",L45="",M45="")),"",SUM(L49,M49,L47,M47,L45,M45))</f>
        <v>0</v>
      </c>
    </row>
    <row r="51" spans="2:14" s="1" customFormat="1" ht="12.75" customHeight="1">
      <c r="B51" s="94" t="s">
        <v>88</v>
      </c>
      <c r="C51" s="71" t="s">
        <v>170</v>
      </c>
      <c r="D51" s="72"/>
      <c r="E51" s="72"/>
      <c r="F51" s="72"/>
      <c r="G51" s="73"/>
      <c r="H51" s="74" t="s">
        <v>82</v>
      </c>
      <c r="I51" s="139"/>
      <c r="J51" s="75"/>
      <c r="K51" s="76"/>
      <c r="L51" s="77"/>
      <c r="M51" s="77"/>
      <c r="N51" s="78"/>
    </row>
    <row r="52" spans="2:14" s="1" customFormat="1" ht="11.25">
      <c r="B52" s="166"/>
      <c r="C52" s="32">
        <v>0</v>
      </c>
      <c r="D52" s="53" t="s">
        <v>16</v>
      </c>
      <c r="E52" s="32">
        <v>40</v>
      </c>
      <c r="F52" s="33">
        <v>0.02</v>
      </c>
      <c r="G52" s="53">
        <f>IF((AND(NOT(C52=""),NOT(F52=""))),F52*C52,(""))</f>
        <v>0</v>
      </c>
      <c r="H52" s="135" t="s">
        <v>17</v>
      </c>
      <c r="I52" s="53">
        <v>0.1</v>
      </c>
      <c r="J52" s="62">
        <f>'Preis-Übersicht'!$D$15</f>
        <v>0</v>
      </c>
      <c r="K52" s="53">
        <f>IF((AND(NOT(C52=""),NOT(I52=""))),I52*C52,(""))</f>
        <v>0</v>
      </c>
      <c r="L52" s="52">
        <f>IF((AND(NOT(G52=""),NOT(E52=""))),E52*G52,(""))</f>
        <v>0</v>
      </c>
      <c r="M52" s="52">
        <f>IF((AND(NOT(J52=""),NOT(K52=""))),K52*J52,(""))</f>
        <v>0</v>
      </c>
      <c r="N52" s="79">
        <f>IF((AND(L52="",M52="")),"",SUM(L52,M52))</f>
        <v>0</v>
      </c>
    </row>
    <row r="53" spans="2:14" s="1" customFormat="1" ht="12" thickBot="1">
      <c r="B53" s="180"/>
      <c r="C53" s="155"/>
      <c r="D53" s="81"/>
      <c r="E53" s="81"/>
      <c r="F53" s="82"/>
      <c r="G53" s="83"/>
      <c r="H53" s="80"/>
      <c r="I53" s="80"/>
      <c r="J53" s="84"/>
      <c r="K53" s="156"/>
      <c r="L53" s="86" t="s">
        <v>152</v>
      </c>
      <c r="M53" s="133" t="str">
        <f>B51</f>
        <v>1.9</v>
      </c>
      <c r="N53" s="134">
        <f>IF((AND(L52="",M52="")),"",SUM(L52,M52))</f>
        <v>0</v>
      </c>
    </row>
    <row r="54" spans="2:14" s="1" customFormat="1" ht="12.75" customHeight="1">
      <c r="B54" s="94" t="s">
        <v>90</v>
      </c>
      <c r="C54" s="71" t="s">
        <v>87</v>
      </c>
      <c r="D54" s="72"/>
      <c r="E54" s="72"/>
      <c r="F54" s="72"/>
      <c r="G54" s="154"/>
      <c r="H54" s="74" t="s">
        <v>80</v>
      </c>
      <c r="I54" s="139"/>
      <c r="J54" s="75"/>
      <c r="K54" s="76"/>
      <c r="L54" s="77"/>
      <c r="M54" s="77"/>
      <c r="N54" s="78"/>
    </row>
    <row r="55" spans="2:14" s="1" customFormat="1" ht="11.25">
      <c r="B55" s="166"/>
      <c r="C55" s="32">
        <v>0</v>
      </c>
      <c r="D55" s="53" t="s">
        <v>16</v>
      </c>
      <c r="E55" s="32">
        <v>40</v>
      </c>
      <c r="F55" s="33">
        <v>0.1</v>
      </c>
      <c r="G55" s="53">
        <f>IF((AND(NOT(C55=""),NOT(F55=""))),F55*C55,(""))</f>
        <v>0</v>
      </c>
      <c r="H55" s="135" t="s">
        <v>17</v>
      </c>
      <c r="I55" s="53">
        <v>0.8</v>
      </c>
      <c r="J55" s="62">
        <f>'Preis-Übersicht'!$D$17</f>
        <v>0</v>
      </c>
      <c r="K55" s="53">
        <f>IF((AND(NOT(C55=""),NOT(I55=""))),I55*C55,(""))</f>
        <v>0</v>
      </c>
      <c r="L55" s="52">
        <f>IF((AND(NOT(G55=""),NOT(E55=""))),E55*G55,(""))</f>
        <v>0</v>
      </c>
      <c r="M55" s="52">
        <f>IF((AND(NOT(J55=""),NOT(K55=""))),K55*J55,(""))</f>
        <v>0</v>
      </c>
      <c r="N55" s="79">
        <f>IF((AND(L55="",M55="")),"",SUM(L55,M55))</f>
        <v>0</v>
      </c>
    </row>
    <row r="56" spans="2:14" s="1" customFormat="1" ht="12" thickBot="1">
      <c r="B56" s="180"/>
      <c r="C56" s="155"/>
      <c r="D56" s="81"/>
      <c r="E56" s="81"/>
      <c r="F56" s="82"/>
      <c r="G56" s="83"/>
      <c r="H56" s="80"/>
      <c r="I56" s="80"/>
      <c r="J56" s="84"/>
      <c r="K56" s="156"/>
      <c r="L56" s="86" t="s">
        <v>152</v>
      </c>
      <c r="M56" s="133" t="str">
        <f>B51</f>
        <v>1.9</v>
      </c>
      <c r="N56" s="134">
        <f>IF((AND(L55="",M55="")),"",SUM(L55,M55))</f>
        <v>0</v>
      </c>
    </row>
    <row r="57" spans="2:14" s="1" customFormat="1" ht="12.75" customHeight="1">
      <c r="B57" s="94" t="s">
        <v>93</v>
      </c>
      <c r="C57" s="71" t="s">
        <v>172</v>
      </c>
      <c r="D57" s="72"/>
      <c r="E57" s="72"/>
      <c r="F57" s="72"/>
      <c r="G57" s="154"/>
      <c r="H57" s="74" t="s">
        <v>80</v>
      </c>
      <c r="I57" s="139" t="s">
        <v>121</v>
      </c>
      <c r="J57" s="75"/>
      <c r="K57" s="76"/>
      <c r="L57" s="77"/>
      <c r="M57" s="77"/>
      <c r="N57" s="78"/>
    </row>
    <row r="58" spans="2:14" s="1" customFormat="1" ht="11.25">
      <c r="B58" s="166"/>
      <c r="C58" s="32">
        <v>0</v>
      </c>
      <c r="D58" s="53" t="s">
        <v>16</v>
      </c>
      <c r="E58" s="32">
        <v>40</v>
      </c>
      <c r="F58" s="33">
        <v>0.2</v>
      </c>
      <c r="G58" s="53">
        <f>IF((AND(NOT(C58=""),NOT(F58=""))),F58*C58,(""))</f>
        <v>0</v>
      </c>
      <c r="H58" s="135" t="s">
        <v>17</v>
      </c>
      <c r="I58" s="53">
        <v>3.7</v>
      </c>
      <c r="J58" s="62">
        <f>'Preis-Übersicht'!$D$17</f>
        <v>0</v>
      </c>
      <c r="K58" s="53">
        <f>IF((AND(NOT(C58=""),NOT(I58=""))),I58*C58,(""))</f>
        <v>0</v>
      </c>
      <c r="L58" s="52">
        <f>IF((AND(NOT(G58=""),NOT(E58=""))),E58*G58,(""))</f>
        <v>0</v>
      </c>
      <c r="M58" s="52">
        <f>IF((AND(NOT(J58=""),NOT(K58=""))),K58*J58,(""))</f>
        <v>0</v>
      </c>
      <c r="N58" s="79">
        <f>IF((AND(L58="",M58="")),"",SUM(L58,M58))</f>
        <v>0</v>
      </c>
    </row>
    <row r="59" spans="2:14" s="1" customFormat="1" ht="12" thickBot="1">
      <c r="B59" s="180"/>
      <c r="C59" s="155"/>
      <c r="D59" s="81"/>
      <c r="E59" s="81"/>
      <c r="F59" s="82"/>
      <c r="G59" s="83"/>
      <c r="H59" s="80"/>
      <c r="I59" s="80"/>
      <c r="J59" s="84"/>
      <c r="K59" s="156"/>
      <c r="L59" s="86" t="s">
        <v>152</v>
      </c>
      <c r="M59" s="133" t="str">
        <f>B54</f>
        <v>1.10</v>
      </c>
      <c r="N59" s="134">
        <f>IF((AND(L58="",M58="")),"",SUM(L58,M58))</f>
        <v>0</v>
      </c>
    </row>
    <row r="60" spans="2:14" s="1" customFormat="1" ht="12.75" customHeight="1">
      <c r="B60" s="94" t="s">
        <v>122</v>
      </c>
      <c r="C60" s="71" t="s">
        <v>173</v>
      </c>
      <c r="D60" s="72"/>
      <c r="E60" s="72"/>
      <c r="F60" s="72"/>
      <c r="G60" s="154"/>
      <c r="H60" s="74" t="s">
        <v>80</v>
      </c>
      <c r="I60" s="139" t="s">
        <v>120</v>
      </c>
      <c r="J60" s="75"/>
      <c r="K60" s="76"/>
      <c r="L60" s="77"/>
      <c r="M60" s="77"/>
      <c r="N60" s="78"/>
    </row>
    <row r="61" spans="2:14" s="1" customFormat="1" ht="11.25">
      <c r="B61" s="166" t="s">
        <v>123</v>
      </c>
      <c r="C61" s="32">
        <v>0</v>
      </c>
      <c r="D61" s="53" t="s">
        <v>16</v>
      </c>
      <c r="E61" s="32">
        <v>40</v>
      </c>
      <c r="F61" s="33">
        <v>0.2</v>
      </c>
      <c r="G61" s="53">
        <f>IF((AND(NOT(C61=""),NOT(F61=""))),F61*C61,(""))</f>
        <v>0</v>
      </c>
      <c r="H61" s="135" t="s">
        <v>17</v>
      </c>
      <c r="I61" s="53">
        <v>2.5</v>
      </c>
      <c r="J61" s="62">
        <f>'Preis-Übersicht'!$D$17</f>
        <v>0</v>
      </c>
      <c r="K61" s="53">
        <f>IF((AND(NOT(C61=""),NOT(I61=""))),I61*C61,(""))</f>
        <v>0</v>
      </c>
      <c r="L61" s="52">
        <f>IF((AND(NOT(G61=""),NOT(E61=""))),E61*G61,(""))</f>
        <v>0</v>
      </c>
      <c r="M61" s="52">
        <f>IF((AND(NOT(J61=""),NOT(K61=""))),K61*J61,(""))</f>
        <v>0</v>
      </c>
      <c r="N61" s="79">
        <f>IF((AND(L61="",M61="")),"",SUM(L61,M61))</f>
        <v>0</v>
      </c>
    </row>
    <row r="62" spans="2:14" s="1" customFormat="1" ht="12" thickBot="1">
      <c r="B62" s="180"/>
      <c r="C62" s="155"/>
      <c r="D62" s="81"/>
      <c r="E62" s="81"/>
      <c r="F62" s="82"/>
      <c r="G62" s="83"/>
      <c r="H62" s="80"/>
      <c r="I62" s="80"/>
      <c r="J62" s="84"/>
      <c r="K62" s="156"/>
      <c r="L62" s="86" t="s">
        <v>152</v>
      </c>
      <c r="M62" s="133" t="str">
        <f>B60</f>
        <v>1.12</v>
      </c>
      <c r="N62" s="134">
        <f>IF((AND(L61="",M61="")),"",SUM(L61,M61))</f>
        <v>0</v>
      </c>
    </row>
    <row r="63" spans="2:14" s="1" customFormat="1" ht="12.75" customHeight="1">
      <c r="B63" s="94" t="s">
        <v>124</v>
      </c>
      <c r="C63" s="71" t="s">
        <v>94</v>
      </c>
      <c r="D63" s="72"/>
      <c r="E63" s="72"/>
      <c r="F63" s="72"/>
      <c r="G63" s="73"/>
      <c r="H63" s="74" t="s">
        <v>80</v>
      </c>
      <c r="I63" s="139"/>
      <c r="J63" s="75"/>
      <c r="K63" s="76"/>
      <c r="L63" s="77"/>
      <c r="M63" s="77"/>
      <c r="N63" s="78"/>
    </row>
    <row r="64" spans="2:14" s="1" customFormat="1" ht="11.25">
      <c r="B64" s="166"/>
      <c r="C64" s="32">
        <v>0</v>
      </c>
      <c r="D64" s="53" t="s">
        <v>16</v>
      </c>
      <c r="E64" s="32">
        <v>40</v>
      </c>
      <c r="F64" s="33">
        <v>0.2</v>
      </c>
      <c r="G64" s="53">
        <f>IF((AND(NOT(C64=""),NOT(F64=""))),F64*C64,(""))</f>
        <v>0</v>
      </c>
      <c r="H64" s="135" t="s">
        <v>17</v>
      </c>
      <c r="I64" s="53">
        <v>1.5</v>
      </c>
      <c r="J64" s="62">
        <f>'Preis-Übersicht'!$D$17</f>
        <v>0</v>
      </c>
      <c r="K64" s="53">
        <f>IF((AND(NOT(C64=""),NOT(I64=""))),I64*C64,(""))</f>
        <v>0</v>
      </c>
      <c r="L64" s="52">
        <f>IF((AND(NOT(G64=""),NOT(E64=""))),E64*G64,(""))</f>
        <v>0</v>
      </c>
      <c r="M64" s="52">
        <f>IF((AND(NOT(J64=""),NOT(K64=""))),K64*J64,(""))</f>
        <v>0</v>
      </c>
      <c r="N64" s="79">
        <f>IF((AND(L64="",M64="")),"",SUM(L64,M64))</f>
        <v>0</v>
      </c>
    </row>
    <row r="65" spans="1:14" s="1" customFormat="1" ht="12" thickBot="1">
      <c r="B65" s="180"/>
      <c r="C65" s="155"/>
      <c r="D65" s="81"/>
      <c r="E65" s="81"/>
      <c r="F65" s="82"/>
      <c r="G65" s="83"/>
      <c r="H65" s="80"/>
      <c r="I65" s="80"/>
      <c r="J65" s="84"/>
      <c r="K65" s="156"/>
      <c r="L65" s="86" t="s">
        <v>152</v>
      </c>
      <c r="M65" s="133" t="str">
        <f>B63</f>
        <v>1.13</v>
      </c>
      <c r="N65" s="134">
        <f>IF((AND(L64="",M64="")),"",SUM(L64,M64))</f>
        <v>0</v>
      </c>
    </row>
    <row r="66" spans="1:14" s="1" customFormat="1" ht="12.75" customHeight="1">
      <c r="B66" s="160" t="s">
        <v>126</v>
      </c>
      <c r="C66" s="71" t="s">
        <v>125</v>
      </c>
      <c r="D66" s="72"/>
      <c r="E66" s="72"/>
      <c r="F66" s="72"/>
      <c r="G66" s="73"/>
      <c r="H66" s="74"/>
      <c r="I66" s="139"/>
      <c r="J66" s="75"/>
      <c r="K66" s="76"/>
      <c r="L66" s="77"/>
      <c r="M66" s="77"/>
      <c r="N66" s="78"/>
    </row>
    <row r="67" spans="1:14" s="1" customFormat="1" ht="11.25">
      <c r="B67" s="166" t="s">
        <v>136</v>
      </c>
      <c r="C67" s="32">
        <v>0</v>
      </c>
      <c r="D67" s="146" t="s">
        <v>18</v>
      </c>
      <c r="E67" s="32">
        <v>40</v>
      </c>
      <c r="F67" s="33">
        <v>1</v>
      </c>
      <c r="G67" s="53">
        <f>IF((AND(NOT(C67=""),NOT(F67=""))),F67*C67,(""))</f>
        <v>0</v>
      </c>
      <c r="H67" s="11"/>
      <c r="I67" s="11"/>
      <c r="J67" s="11"/>
      <c r="K67" s="11" t="str">
        <f>IF((AND(NOT(C67=""),NOT(I67=""))),I67*C67,(""))</f>
        <v/>
      </c>
      <c r="L67" s="52">
        <f>IF((AND(NOT(G67=""),NOT(E67=""))),E67*G67,(""))</f>
        <v>0</v>
      </c>
      <c r="M67" s="52" t="str">
        <f>IF((AND(NOT(J67=""),NOT(K67=""))),K67*J67,(""))</f>
        <v/>
      </c>
      <c r="N67" s="79">
        <f>IF((AND(L67="",M67="")),"",SUM(L67,M67))</f>
        <v>0</v>
      </c>
    </row>
    <row r="68" spans="1:14" s="1" customFormat="1" ht="12" thickBot="1">
      <c r="B68" s="180"/>
      <c r="C68" s="155"/>
      <c r="D68" s="81"/>
      <c r="E68" s="81"/>
      <c r="F68" s="82"/>
      <c r="G68" s="83"/>
      <c r="H68" s="80"/>
      <c r="I68" s="80"/>
      <c r="J68" s="84"/>
      <c r="K68" s="156"/>
      <c r="L68" s="86" t="s">
        <v>152</v>
      </c>
      <c r="M68" s="133" t="str">
        <f>B66</f>
        <v>1.14</v>
      </c>
      <c r="N68" s="134">
        <f>IF((AND(L67="",M67="")),"",SUM(L67,M67))</f>
        <v>0</v>
      </c>
    </row>
    <row r="69" spans="1:14" s="1" customFormat="1" ht="12.75" customHeight="1">
      <c r="B69" s="89" t="s">
        <v>127</v>
      </c>
      <c r="C69" s="71" t="s">
        <v>108</v>
      </c>
      <c r="D69" s="72"/>
      <c r="E69" s="72"/>
      <c r="F69" s="72"/>
      <c r="G69" s="73"/>
      <c r="H69" s="28" t="s">
        <v>111</v>
      </c>
      <c r="I69" s="141"/>
      <c r="J69" s="61"/>
      <c r="K69" s="65"/>
      <c r="L69" s="7"/>
      <c r="M69" s="7"/>
      <c r="N69" s="93"/>
    </row>
    <row r="70" spans="1:14" s="1" customFormat="1" ht="11.25">
      <c r="B70" s="90"/>
      <c r="C70" s="32">
        <v>0</v>
      </c>
      <c r="D70" s="53" t="s">
        <v>16</v>
      </c>
      <c r="E70" s="32">
        <v>40</v>
      </c>
      <c r="F70" s="33">
        <v>0.15</v>
      </c>
      <c r="G70" s="53">
        <f>IF((AND(NOT(C70=""),NOT(F70=""))),F70*C70,(""))</f>
        <v>0</v>
      </c>
      <c r="H70" s="146" t="s">
        <v>16</v>
      </c>
      <c r="I70" s="53">
        <v>1.05</v>
      </c>
      <c r="J70" s="62">
        <f>'Preis-Übersicht'!$D$8</f>
        <v>0</v>
      </c>
      <c r="K70" s="53">
        <f>IF((AND(NOT(C70=""),NOT(I70=""))),I70*C70,(""))</f>
        <v>0</v>
      </c>
      <c r="L70" s="52">
        <f>IF((AND(NOT(G70=""),NOT(E70=""))),E70*G70,(""))</f>
        <v>0</v>
      </c>
      <c r="M70" s="52">
        <f>IF((AND(NOT(J70=""),NOT(K70=""))),K70*J70,(""))</f>
        <v>0</v>
      </c>
      <c r="N70" s="79">
        <f>IF((AND(L70="",M70="")),"",SUM(L70,M70))</f>
        <v>0</v>
      </c>
    </row>
    <row r="71" spans="1:14" s="1" customFormat="1" ht="12" thickBot="1">
      <c r="B71" s="92"/>
      <c r="C71" s="80"/>
      <c r="D71" s="81"/>
      <c r="E71" s="81"/>
      <c r="F71" s="82"/>
      <c r="G71" s="83"/>
      <c r="H71" s="80"/>
      <c r="I71" s="80"/>
      <c r="J71" s="84"/>
      <c r="K71" s="85"/>
      <c r="L71" s="86" t="s">
        <v>152</v>
      </c>
      <c r="M71" s="87" t="str">
        <f>B69</f>
        <v>1.15</v>
      </c>
      <c r="N71" s="134">
        <f>IF((AND(L70="",M70="")),"",SUM(L70,M70))</f>
        <v>0</v>
      </c>
    </row>
    <row r="72" spans="1:14" s="1" customFormat="1" ht="15" customHeight="1">
      <c r="B72" s="190" t="s">
        <v>129</v>
      </c>
      <c r="C72" s="123" t="s">
        <v>114</v>
      </c>
      <c r="D72" s="124"/>
      <c r="E72" s="124"/>
      <c r="F72" s="124"/>
      <c r="G72" s="73"/>
      <c r="H72" s="125"/>
      <c r="I72" s="125"/>
      <c r="J72" s="126"/>
      <c r="K72" s="127"/>
      <c r="L72" s="128"/>
      <c r="M72" s="128"/>
      <c r="N72" s="129"/>
    </row>
    <row r="73" spans="1:14" s="1" customFormat="1" ht="11.25">
      <c r="B73" s="191"/>
      <c r="C73" s="22">
        <v>0</v>
      </c>
      <c r="D73" s="146" t="s">
        <v>157</v>
      </c>
      <c r="E73" s="23">
        <v>40</v>
      </c>
      <c r="F73" s="33">
        <v>0.3</v>
      </c>
      <c r="G73" s="53">
        <f>IF((AND(NOT(C73=""),NOT(F73=""))),F73*C73,(""))</f>
        <v>0</v>
      </c>
      <c r="H73" s="11"/>
      <c r="I73" s="11"/>
      <c r="J73" s="11"/>
      <c r="K73" s="11" t="str">
        <f>IF((AND(NOT(C73=""),NOT(I73=""))),I73*C73,(""))</f>
        <v/>
      </c>
      <c r="L73" s="52">
        <f>IF((AND(NOT(G73=""),NOT(E73=""))),E73*G73,(""))</f>
        <v>0</v>
      </c>
      <c r="M73" s="52" t="str">
        <f>IF((AND(NOT(J73=""),NOT(K73=""))),K73*J73,(""))</f>
        <v/>
      </c>
      <c r="N73" s="79"/>
    </row>
    <row r="74" spans="1:14" s="1" customFormat="1" ht="12" thickBot="1">
      <c r="B74" s="192"/>
      <c r="C74" s="80"/>
      <c r="D74" s="81"/>
      <c r="E74" s="81"/>
      <c r="F74" s="82"/>
      <c r="G74" s="83"/>
      <c r="H74" s="80"/>
      <c r="I74" s="80"/>
      <c r="J74" s="84"/>
      <c r="K74" s="85"/>
      <c r="L74" s="86" t="s">
        <v>152</v>
      </c>
      <c r="M74" s="87" t="str">
        <f>B72</f>
        <v>1.16</v>
      </c>
      <c r="N74" s="88">
        <f>IF((AND(L73="",M73="")),"",SUM(L73,M73))</f>
        <v>0</v>
      </c>
    </row>
    <row r="75" spans="1:14" s="1" customFormat="1" ht="13.5" thickBot="1">
      <c r="B75" s="147"/>
      <c r="C75" s="148"/>
      <c r="D75" s="149"/>
      <c r="E75" s="149"/>
      <c r="F75" s="150"/>
      <c r="G75" s="151"/>
      <c r="H75" s="148"/>
      <c r="I75" s="148"/>
      <c r="J75" s="152"/>
      <c r="K75" s="153"/>
      <c r="L75" s="204" t="s">
        <v>156</v>
      </c>
      <c r="M75" s="205" t="str">
        <f>B15</f>
        <v>1</v>
      </c>
      <c r="N75" s="145">
        <f>N74+N71+N68+N65+N62+N59+N56+N53+N50+N43+N40+N37+N30+N25+N22+N19</f>
        <v>0</v>
      </c>
    </row>
    <row r="76" spans="1:14" ht="14.25" thickTop="1" thickBot="1"/>
    <row r="77" spans="1:14">
      <c r="A77" s="3"/>
      <c r="B77" s="206" t="s">
        <v>95</v>
      </c>
      <c r="C77" s="207" t="s">
        <v>138</v>
      </c>
      <c r="D77" s="208"/>
      <c r="E77" s="208"/>
      <c r="F77" s="208"/>
      <c r="G77" s="209"/>
      <c r="H77" s="208"/>
      <c r="I77" s="208"/>
      <c r="J77" s="210"/>
      <c r="K77" s="211"/>
      <c r="L77" s="212"/>
      <c r="M77" s="212"/>
      <c r="N77" s="213"/>
    </row>
    <row r="78" spans="1:14" ht="13.5" thickBot="1">
      <c r="A78" s="3"/>
      <c r="B78" s="214"/>
      <c r="C78" s="215"/>
      <c r="D78" s="216"/>
      <c r="E78" s="216"/>
      <c r="F78" s="216"/>
      <c r="G78" s="217"/>
      <c r="H78" s="216"/>
      <c r="I78" s="216"/>
      <c r="J78" s="218"/>
      <c r="K78" s="219"/>
      <c r="L78" s="220"/>
      <c r="M78" s="220"/>
      <c r="N78" s="221"/>
    </row>
    <row r="79" spans="1:14" s="1" customFormat="1" ht="12.75" customHeight="1">
      <c r="B79" s="89" t="s">
        <v>96</v>
      </c>
      <c r="C79" s="71" t="s">
        <v>169</v>
      </c>
      <c r="D79" s="72"/>
      <c r="E79" s="72"/>
      <c r="F79" s="72"/>
      <c r="G79" s="73"/>
      <c r="H79" s="74"/>
      <c r="I79" s="74"/>
      <c r="J79" s="75"/>
      <c r="K79" s="76"/>
      <c r="L79" s="77"/>
      <c r="M79" s="77"/>
      <c r="N79" s="78"/>
    </row>
    <row r="80" spans="1:14" s="1" customFormat="1" ht="11.25">
      <c r="B80" s="90"/>
      <c r="C80" s="24">
        <v>0</v>
      </c>
      <c r="D80" s="53" t="s">
        <v>16</v>
      </c>
      <c r="E80" s="23">
        <v>40</v>
      </c>
      <c r="F80" s="33">
        <v>0.1</v>
      </c>
      <c r="G80" s="53">
        <f>IF((AND(NOT(C80=""),NOT(F80=""))),F80*C80,(""))</f>
        <v>0</v>
      </c>
      <c r="H80" s="11"/>
      <c r="I80" s="11"/>
      <c r="J80" s="11"/>
      <c r="K80" s="11" t="str">
        <f>IF((AND(NOT(C80=""),NOT(I80=""))),I80*C80,(""))</f>
        <v/>
      </c>
      <c r="L80" s="52">
        <f>IF((AND(NOT(G80=""),NOT(E80=""))),E80*G80,(""))</f>
        <v>0</v>
      </c>
      <c r="M80" s="52" t="str">
        <f>IF((AND(NOT(J80=""),NOT(K80=""))),K80*J80,(""))</f>
        <v/>
      </c>
      <c r="N80" s="79">
        <f>IF((AND(L80="",M80="")),"",SUM(L80,M80))</f>
        <v>0</v>
      </c>
    </row>
    <row r="81" spans="2:14" s="1" customFormat="1" ht="12" thickBot="1">
      <c r="B81" s="92"/>
      <c r="C81" s="80"/>
      <c r="D81" s="81"/>
      <c r="E81" s="81"/>
      <c r="F81" s="82"/>
      <c r="G81" s="83"/>
      <c r="H81" s="80"/>
      <c r="I81" s="80"/>
      <c r="J81" s="84"/>
      <c r="K81" s="85"/>
      <c r="L81" s="86" t="s">
        <v>152</v>
      </c>
      <c r="M81" s="87" t="str">
        <f>B79</f>
        <v>2.1</v>
      </c>
      <c r="N81" s="134">
        <f>IF((AND(L80="",M80="")),"",SUM(L80,M80))</f>
        <v>0</v>
      </c>
    </row>
    <row r="82" spans="2:14" s="1" customFormat="1" ht="12.75" customHeight="1">
      <c r="B82" s="190" t="s">
        <v>105</v>
      </c>
      <c r="C82" s="71" t="s">
        <v>146</v>
      </c>
      <c r="D82" s="72"/>
      <c r="E82" s="72"/>
      <c r="F82" s="72"/>
      <c r="G82" s="154"/>
      <c r="H82" s="74" t="s">
        <v>78</v>
      </c>
      <c r="I82" s="139" t="s">
        <v>19</v>
      </c>
      <c r="J82" s="75"/>
      <c r="K82" s="76"/>
      <c r="L82" s="77"/>
      <c r="M82" s="77"/>
      <c r="N82" s="78"/>
    </row>
    <row r="83" spans="2:14" s="1" customFormat="1" ht="11.25">
      <c r="B83" s="95" t="s">
        <v>136</v>
      </c>
      <c r="C83" s="24">
        <v>0</v>
      </c>
      <c r="D83" s="53" t="s">
        <v>81</v>
      </c>
      <c r="E83" s="23">
        <v>40</v>
      </c>
      <c r="F83" s="33">
        <v>0.1</v>
      </c>
      <c r="G83" s="53">
        <f>IF((AND(NOT(C83=""),NOT(F83=""))),F83*C83,(""))</f>
        <v>0</v>
      </c>
      <c r="H83" s="53" t="s">
        <v>17</v>
      </c>
      <c r="I83" s="53">
        <v>0.1</v>
      </c>
      <c r="J83" s="60">
        <f>'Preis-Übersicht'!$D$5</f>
        <v>0</v>
      </c>
      <c r="K83" s="53">
        <f>IF(AND(C83&lt;&gt;"",I83&lt;&gt;""),I83*C83,(""))</f>
        <v>0</v>
      </c>
      <c r="L83" s="52">
        <f>IF(AND(NOT(G83=""),NOT(E83="")),E83*G83,(""))</f>
        <v>0</v>
      </c>
      <c r="M83" s="52">
        <f>IF((AND(NOT(J83=""),NOT(K83=""))),K83*J83,(""))</f>
        <v>0</v>
      </c>
      <c r="N83" s="79">
        <f>IF((AND(L83="",M83="")),"",SUM(L83,M83))</f>
        <v>0</v>
      </c>
    </row>
    <row r="84" spans="2:14" s="1" customFormat="1" ht="12" thickBot="1">
      <c r="B84" s="192"/>
      <c r="C84" s="27"/>
      <c r="D84" s="66"/>
      <c r="E84" s="66"/>
      <c r="F84" s="67"/>
      <c r="G84" s="143"/>
      <c r="H84" s="27"/>
      <c r="I84" s="27"/>
      <c r="J84" s="68"/>
      <c r="K84" s="69"/>
      <c r="L84" s="86" t="s">
        <v>152</v>
      </c>
      <c r="M84" s="70" t="str">
        <f>B82</f>
        <v>2.2</v>
      </c>
      <c r="N84" s="132">
        <f>IF((AND(L83="",M83="")),"",SUM(L83,M83))</f>
        <v>0</v>
      </c>
    </row>
    <row r="85" spans="2:14" s="1" customFormat="1" ht="12.75" customHeight="1">
      <c r="B85" s="89" t="s">
        <v>106</v>
      </c>
      <c r="C85" s="71" t="s">
        <v>147</v>
      </c>
      <c r="D85" s="72"/>
      <c r="E85" s="72"/>
      <c r="F85" s="72"/>
      <c r="G85" s="154"/>
      <c r="H85" s="74" t="s">
        <v>80</v>
      </c>
      <c r="I85" s="139" t="s">
        <v>19</v>
      </c>
      <c r="J85" s="75"/>
      <c r="K85" s="76"/>
      <c r="L85" s="77"/>
      <c r="M85" s="77"/>
      <c r="N85" s="78"/>
    </row>
    <row r="86" spans="2:14" s="1" customFormat="1" ht="12.75" customHeight="1">
      <c r="B86" s="166" t="s">
        <v>123</v>
      </c>
      <c r="C86" s="24">
        <v>0</v>
      </c>
      <c r="D86" s="53" t="s">
        <v>81</v>
      </c>
      <c r="E86" s="23">
        <v>40</v>
      </c>
      <c r="F86" s="33">
        <v>0.1</v>
      </c>
      <c r="G86" s="53">
        <f>IF((AND(NOT(C86=""),NOT(F86=""))),F86*C86,(""))</f>
        <v>0</v>
      </c>
      <c r="H86" s="53" t="s">
        <v>17</v>
      </c>
      <c r="I86" s="53">
        <v>0.03</v>
      </c>
      <c r="J86" s="62">
        <f>'Preis-Übersicht'!$D$17</f>
        <v>0</v>
      </c>
      <c r="K86" s="53">
        <f>IF((AND(NOT(C86=""),NOT(I86=""))),I86*C86,(""))</f>
        <v>0</v>
      </c>
      <c r="L86" s="52">
        <f>IF((AND(NOT(G86=""),NOT(E86=""))),E86*G86,(""))</f>
        <v>0</v>
      </c>
      <c r="M86" s="52">
        <f>IF((AND(NOT(J86=""),NOT(K86=""))),K86*J86,(""))</f>
        <v>0</v>
      </c>
      <c r="N86" s="79">
        <f>IF((AND(L86="",M86="")),"",SUM(L86,M86))</f>
        <v>0</v>
      </c>
    </row>
    <row r="87" spans="2:14" s="1" customFormat="1" ht="12.75" customHeight="1">
      <c r="B87" s="90"/>
      <c r="C87" s="173"/>
      <c r="D87" s="174"/>
      <c r="E87" s="174"/>
      <c r="F87" s="174"/>
      <c r="G87" s="175"/>
      <c r="H87" s="28" t="s">
        <v>97</v>
      </c>
      <c r="I87" s="181" t="s">
        <v>19</v>
      </c>
      <c r="J87" s="201"/>
      <c r="K87" s="176"/>
      <c r="L87" s="177"/>
      <c r="M87" s="177"/>
      <c r="N87" s="178"/>
    </row>
    <row r="88" spans="2:14" s="1" customFormat="1" ht="12.75" customHeight="1">
      <c r="B88" s="90"/>
      <c r="C88" s="30"/>
      <c r="D88" s="30"/>
      <c r="E88" s="30"/>
      <c r="F88" s="31"/>
      <c r="G88" s="53"/>
      <c r="H88" s="53" t="s">
        <v>17</v>
      </c>
      <c r="I88" s="53">
        <v>7.0000000000000007E-2</v>
      </c>
      <c r="J88" s="62">
        <f>'Preis-Übersicht'!$D$21</f>
        <v>0</v>
      </c>
      <c r="K88" s="53">
        <f>IF((AND(NOT(C86=""),NOT(I88=""))),I88*C86,(""))</f>
        <v>0</v>
      </c>
      <c r="L88" s="52" t="str">
        <f>IF((AND(NOT(G88=""),NOT(E88=""))),E88*G88,(""))</f>
        <v/>
      </c>
      <c r="M88" s="52">
        <f>IF((AND(NOT(J88=""),NOT(K88=""))),K88*J88,(""))</f>
        <v>0</v>
      </c>
      <c r="N88" s="79">
        <f>IF((AND(L88="",M88="")),"",SUM(L88,M88))</f>
        <v>0</v>
      </c>
    </row>
    <row r="89" spans="2:14" s="1" customFormat="1" ht="12" thickBot="1">
      <c r="B89" s="179"/>
      <c r="C89" s="195"/>
      <c r="D89" s="196"/>
      <c r="E89" s="196"/>
      <c r="F89" s="197"/>
      <c r="G89" s="198"/>
      <c r="H89" s="195"/>
      <c r="I89" s="195"/>
      <c r="J89" s="199"/>
      <c r="K89" s="200"/>
      <c r="L89" s="86" t="s">
        <v>152</v>
      </c>
      <c r="M89" s="87" t="str">
        <f>B85</f>
        <v>2.3</v>
      </c>
      <c r="N89" s="88">
        <f>IF((AND(L88="",M88="",L86="",M86="")),"",SUM(L88,M88,L86,M86))</f>
        <v>0</v>
      </c>
    </row>
    <row r="90" spans="2:14" s="1" customFormat="1" ht="12.75" customHeight="1">
      <c r="B90" s="190" t="s">
        <v>107</v>
      </c>
      <c r="C90" s="71" t="s">
        <v>170</v>
      </c>
      <c r="D90" s="72"/>
      <c r="E90" s="72"/>
      <c r="F90" s="72"/>
      <c r="G90" s="154"/>
      <c r="H90" s="74" t="s">
        <v>99</v>
      </c>
      <c r="I90" s="139"/>
      <c r="J90" s="75"/>
      <c r="K90" s="76"/>
      <c r="L90" s="77"/>
      <c r="M90" s="77"/>
      <c r="N90" s="78"/>
    </row>
    <row r="91" spans="2:14" s="1" customFormat="1" ht="11.25">
      <c r="B91" s="191"/>
      <c r="C91" s="32">
        <v>0</v>
      </c>
      <c r="D91" s="53" t="s">
        <v>16</v>
      </c>
      <c r="E91" s="32">
        <v>40</v>
      </c>
      <c r="F91" s="32">
        <v>0.02</v>
      </c>
      <c r="G91" s="53">
        <f>IF((AND(NOT(C91=""),NOT(F91=""))),F91*C91,(""))</f>
        <v>0</v>
      </c>
      <c r="H91" s="53" t="s">
        <v>17</v>
      </c>
      <c r="I91" s="53">
        <v>0.1</v>
      </c>
      <c r="J91" s="62">
        <f>'Preis-Übersicht'!$D$15</f>
        <v>0</v>
      </c>
      <c r="K91" s="53">
        <f>IF((AND(NOT(C91=""),NOT(I91=""))),I91*C91,(""))</f>
        <v>0</v>
      </c>
      <c r="L91" s="52">
        <f>IF((AND(NOT(G91=""),NOT(E91=""))),E91*G91,(""))</f>
        <v>0</v>
      </c>
      <c r="M91" s="52">
        <f>IF((AND(NOT(J91=""),NOT(K91=""))),K91*J91,(""))</f>
        <v>0</v>
      </c>
      <c r="N91" s="79">
        <f>IF((AND(L91="",M91="")),"",SUM(L91,M91))</f>
        <v>0</v>
      </c>
    </row>
    <row r="92" spans="2:14" s="1" customFormat="1" ht="12" thickBot="1">
      <c r="B92" s="192"/>
      <c r="C92" s="80"/>
      <c r="D92" s="81"/>
      <c r="E92" s="81"/>
      <c r="F92" s="82"/>
      <c r="G92" s="157"/>
      <c r="H92" s="80"/>
      <c r="I92" s="80"/>
      <c r="J92" s="84"/>
      <c r="K92" s="85"/>
      <c r="L92" s="86" t="s">
        <v>152</v>
      </c>
      <c r="M92" s="87" t="str">
        <f>B90</f>
        <v>2.4</v>
      </c>
      <c r="N92" s="88">
        <f>IF((AND(L91="",M91="")),"",SUM(L91,M91,))</f>
        <v>0</v>
      </c>
    </row>
    <row r="93" spans="2:14" s="1" customFormat="1" ht="12.75" customHeight="1">
      <c r="B93" s="94" t="s">
        <v>112</v>
      </c>
      <c r="C93" s="71" t="s">
        <v>150</v>
      </c>
      <c r="D93" s="72"/>
      <c r="E93" s="72"/>
      <c r="F93" s="72"/>
      <c r="G93" s="154"/>
      <c r="H93" s="74" t="s">
        <v>80</v>
      </c>
      <c r="I93" s="139" t="s">
        <v>120</v>
      </c>
      <c r="J93" s="75"/>
      <c r="K93" s="76"/>
      <c r="L93" s="77"/>
      <c r="M93" s="77"/>
      <c r="N93" s="78"/>
    </row>
    <row r="94" spans="2:14" s="1" customFormat="1" ht="11.25">
      <c r="B94" s="166"/>
      <c r="C94" s="168">
        <v>0</v>
      </c>
      <c r="D94" s="53" t="s">
        <v>16</v>
      </c>
      <c r="E94" s="168">
        <v>40</v>
      </c>
      <c r="F94" s="169">
        <v>0.2</v>
      </c>
      <c r="G94" s="170">
        <f>IF((AND(NOT(C94=""),NOT(F94=""))),F94*C94,(""))</f>
        <v>0</v>
      </c>
      <c r="H94" s="135" t="s">
        <v>17</v>
      </c>
      <c r="I94" s="53">
        <v>2.5</v>
      </c>
      <c r="J94" s="62">
        <f>'Preis-Übersicht'!$D$17</f>
        <v>0</v>
      </c>
      <c r="K94" s="170">
        <f>IF((AND(NOT(C94=""),NOT(I94=""))),I94*C94,(""))</f>
        <v>0</v>
      </c>
      <c r="L94" s="171">
        <f>IF((AND(NOT(G94=""),NOT(E94=""))),E94*G94,(""))</f>
        <v>0</v>
      </c>
      <c r="M94" s="171">
        <f>IF((AND(NOT(J94=""),NOT(K94=""))),K94*J94,(""))</f>
        <v>0</v>
      </c>
      <c r="N94" s="172">
        <f>IF((AND(L94="",M94="")),"",SUM(L94,M94))</f>
        <v>0</v>
      </c>
    </row>
    <row r="95" spans="2:14" s="1" customFormat="1" ht="12" thickBot="1">
      <c r="B95" s="179"/>
      <c r="C95" s="142"/>
      <c r="D95" s="66"/>
      <c r="E95" s="66"/>
      <c r="F95" s="67"/>
      <c r="G95" s="143"/>
      <c r="H95" s="27"/>
      <c r="I95" s="27"/>
      <c r="J95" s="68"/>
      <c r="K95" s="144"/>
      <c r="L95" s="86" t="s">
        <v>152</v>
      </c>
      <c r="M95" s="70" t="str">
        <f>B93</f>
        <v>2.5</v>
      </c>
      <c r="N95" s="132">
        <f>IF((AND(L94="",M94="")),"",SUM(L94,M94))</f>
        <v>0</v>
      </c>
    </row>
    <row r="96" spans="2:14" s="1" customFormat="1" ht="12.75" customHeight="1">
      <c r="B96" s="89" t="s">
        <v>113</v>
      </c>
      <c r="C96" s="71" t="s">
        <v>151</v>
      </c>
      <c r="D96" s="72"/>
      <c r="E96" s="72"/>
      <c r="F96" s="72"/>
      <c r="G96" s="154"/>
      <c r="H96" s="74" t="s">
        <v>80</v>
      </c>
      <c r="I96" s="139"/>
      <c r="J96" s="75"/>
      <c r="K96" s="76"/>
      <c r="L96" s="77"/>
      <c r="M96" s="77"/>
      <c r="N96" s="78"/>
    </row>
    <row r="97" spans="1:14" s="1" customFormat="1" ht="11.25">
      <c r="B97" s="90"/>
      <c r="C97" s="24">
        <v>0</v>
      </c>
      <c r="D97" s="53" t="s">
        <v>16</v>
      </c>
      <c r="E97" s="23">
        <v>40</v>
      </c>
      <c r="F97" s="33">
        <v>0.1</v>
      </c>
      <c r="G97" s="53">
        <f>IF((AND(NOT(C97=""),NOT(F97=""))),F97*C97,(""))</f>
        <v>0</v>
      </c>
      <c r="H97" s="53" t="s">
        <v>17</v>
      </c>
      <c r="I97" s="53">
        <v>1.2</v>
      </c>
      <c r="J97" s="62">
        <f>'Preis-Übersicht'!$D$17</f>
        <v>0</v>
      </c>
      <c r="K97" s="53">
        <f>IF((AND(NOT(C97=""),NOT(I97=""))),I97*C97,(""))</f>
        <v>0</v>
      </c>
      <c r="L97" s="52">
        <f>IF((AND(NOT(G97=""),NOT(E97=""))),E97*G97,(""))</f>
        <v>0</v>
      </c>
      <c r="M97" s="52">
        <f>IF((AND(NOT(J97=""),NOT(K97=""))),K97*J97,(""))</f>
        <v>0</v>
      </c>
      <c r="N97" s="79">
        <f>IF((AND(L97="",M97="")),"",SUM(L97,M97))</f>
        <v>0</v>
      </c>
    </row>
    <row r="98" spans="1:14" s="1" customFormat="1" ht="12.75" customHeight="1">
      <c r="B98" s="90"/>
      <c r="C98" s="29"/>
      <c r="D98" s="25"/>
      <c r="E98" s="25"/>
      <c r="F98" s="25"/>
      <c r="G98" s="34"/>
      <c r="H98" s="28" t="s">
        <v>97</v>
      </c>
      <c r="I98" s="140"/>
      <c r="J98" s="61"/>
      <c r="K98" s="65"/>
      <c r="L98" s="26"/>
      <c r="M98" s="26"/>
      <c r="N98" s="91"/>
    </row>
    <row r="99" spans="1:14" s="1" customFormat="1" ht="11.25">
      <c r="B99" s="90"/>
      <c r="C99" s="30"/>
      <c r="D99" s="30"/>
      <c r="E99" s="30"/>
      <c r="F99" s="31"/>
      <c r="G99" s="53"/>
      <c r="H99" s="53" t="s">
        <v>17</v>
      </c>
      <c r="I99" s="53">
        <v>2</v>
      </c>
      <c r="J99" s="62">
        <f>'Preis-Übersicht'!$D$21</f>
        <v>0</v>
      </c>
      <c r="K99" s="53">
        <f>IF((AND(NOT(C97=""),NOT(I99=""))),I99*C97,(""))</f>
        <v>0</v>
      </c>
      <c r="L99" s="52" t="str">
        <f>IF((AND(NOT(G99=""),NOT(E99=""))),E99*G99,(""))</f>
        <v/>
      </c>
      <c r="M99" s="52">
        <f>IF((AND(NOT(J99=""),NOT(K99=""))),K99*J99,(""))</f>
        <v>0</v>
      </c>
      <c r="N99" s="79">
        <f>IF((AND(L99="",M99="")),"",SUM(L99,M99))</f>
        <v>0</v>
      </c>
    </row>
    <row r="100" spans="1:14" s="1" customFormat="1" ht="12" thickBot="1">
      <c r="B100" s="92"/>
      <c r="C100" s="80"/>
      <c r="D100" s="81"/>
      <c r="E100" s="81"/>
      <c r="F100" s="82"/>
      <c r="G100" s="83"/>
      <c r="H100" s="80"/>
      <c r="I100" s="80"/>
      <c r="J100" s="84"/>
      <c r="K100" s="85"/>
      <c r="L100" s="86" t="s">
        <v>152</v>
      </c>
      <c r="M100" s="87" t="str">
        <f>B96</f>
        <v>2.6</v>
      </c>
      <c r="N100" s="88">
        <f>IF((AND(L99="",M99="",L97="",M97="")),"",SUM(L99,M99,L97,M97))</f>
        <v>0</v>
      </c>
    </row>
    <row r="101" spans="1:14" s="1" customFormat="1" ht="12.75" customHeight="1">
      <c r="B101" s="89" t="s">
        <v>130</v>
      </c>
      <c r="C101" s="71" t="s">
        <v>131</v>
      </c>
      <c r="D101" s="72"/>
      <c r="E101" s="72"/>
      <c r="F101" s="72"/>
      <c r="G101" s="154"/>
      <c r="H101" s="74"/>
      <c r="I101" s="139"/>
      <c r="J101" s="75"/>
      <c r="K101" s="76"/>
      <c r="L101" s="77"/>
      <c r="M101" s="77"/>
      <c r="N101" s="78"/>
    </row>
    <row r="102" spans="1:14" s="1" customFormat="1" ht="11.25">
      <c r="B102" s="90"/>
      <c r="C102" s="24">
        <v>0</v>
      </c>
      <c r="D102" s="146" t="s">
        <v>18</v>
      </c>
      <c r="E102" s="23">
        <v>40</v>
      </c>
      <c r="F102" s="33">
        <v>0.15</v>
      </c>
      <c r="G102" s="53">
        <f>IF((AND(NOT(C102=""),NOT(F102=""))),F102*C102,(""))</f>
        <v>0</v>
      </c>
      <c r="H102" s="11"/>
      <c r="I102" s="11"/>
      <c r="J102" s="11"/>
      <c r="K102" s="11" t="str">
        <f>IF((AND(NOT(C102=""),NOT(I102=""))),I102*C102,(""))</f>
        <v/>
      </c>
      <c r="L102" s="52">
        <f>IF((AND(NOT(G102=""),NOT(E102=""))),E102*G102,(""))</f>
        <v>0</v>
      </c>
      <c r="M102" s="52" t="str">
        <f>IF((AND(NOT(J102=""),NOT(K102=""))),K102*J102,(""))</f>
        <v/>
      </c>
      <c r="N102" s="79">
        <f>IF((AND(L102="",M102="")),"",SUM(L102,M102))</f>
        <v>0</v>
      </c>
    </row>
    <row r="103" spans="1:14" s="1" customFormat="1" ht="12" thickBot="1">
      <c r="B103" s="92"/>
      <c r="C103" s="80"/>
      <c r="D103" s="81"/>
      <c r="E103" s="81"/>
      <c r="F103" s="82"/>
      <c r="G103" s="83"/>
      <c r="H103" s="80"/>
      <c r="I103" s="80"/>
      <c r="J103" s="84"/>
      <c r="K103" s="85"/>
      <c r="L103" s="86" t="s">
        <v>152</v>
      </c>
      <c r="M103" s="87" t="str">
        <f>B101</f>
        <v>2.7</v>
      </c>
      <c r="N103" s="134">
        <f>IF((AND(L102="",M102="")),"",SUM(L102,M102))</f>
        <v>0</v>
      </c>
    </row>
    <row r="104" spans="1:14" s="1" customFormat="1" ht="13.5" thickBot="1">
      <c r="B104" s="147"/>
      <c r="C104" s="148"/>
      <c r="D104" s="149"/>
      <c r="E104" s="149"/>
      <c r="F104" s="150"/>
      <c r="G104" s="151"/>
      <c r="H104" s="148"/>
      <c r="I104" s="148"/>
      <c r="J104" s="152"/>
      <c r="K104" s="153"/>
      <c r="L104" s="204" t="s">
        <v>156</v>
      </c>
      <c r="M104" s="205" t="str">
        <f>B77</f>
        <v>2</v>
      </c>
      <c r="N104" s="145">
        <f>N81+N84+N89+N92+N95+N100+N103</f>
        <v>0</v>
      </c>
    </row>
    <row r="105" spans="1:14" ht="14.25" thickTop="1" thickBot="1"/>
    <row r="106" spans="1:14">
      <c r="A106" s="3"/>
      <c r="B106" s="206" t="s">
        <v>132</v>
      </c>
      <c r="C106" s="207" t="s">
        <v>133</v>
      </c>
      <c r="D106" s="208"/>
      <c r="E106" s="208"/>
      <c r="F106" s="208"/>
      <c r="G106" s="209"/>
      <c r="H106" s="208"/>
      <c r="I106" s="208"/>
      <c r="J106" s="210"/>
      <c r="K106" s="211"/>
      <c r="L106" s="212"/>
      <c r="M106" s="212"/>
      <c r="N106" s="213"/>
    </row>
    <row r="107" spans="1:14" ht="13.5" thickBot="1">
      <c r="A107" s="3"/>
      <c r="B107" s="214"/>
      <c r="C107" s="215"/>
      <c r="D107" s="216"/>
      <c r="E107" s="216"/>
      <c r="F107" s="216"/>
      <c r="G107" s="217"/>
      <c r="H107" s="216"/>
      <c r="I107" s="216"/>
      <c r="J107" s="218"/>
      <c r="K107" s="219"/>
      <c r="L107" s="220"/>
      <c r="M107" s="220"/>
      <c r="N107" s="221"/>
    </row>
    <row r="108" spans="1:14" s="1" customFormat="1" ht="15" customHeight="1">
      <c r="B108" s="190" t="s">
        <v>134</v>
      </c>
      <c r="C108" s="71" t="s">
        <v>76</v>
      </c>
      <c r="D108" s="72"/>
      <c r="E108" s="72"/>
      <c r="F108" s="72"/>
      <c r="G108" s="154"/>
      <c r="H108" s="74"/>
      <c r="I108" s="139"/>
      <c r="J108" s="75"/>
      <c r="K108" s="76"/>
      <c r="L108" s="77"/>
      <c r="M108" s="77"/>
      <c r="N108" s="78"/>
    </row>
    <row r="109" spans="1:14" s="1" customFormat="1" ht="11.25">
      <c r="B109" s="191"/>
      <c r="C109" s="33">
        <v>0</v>
      </c>
      <c r="D109" s="53" t="s">
        <v>18</v>
      </c>
      <c r="E109" s="33">
        <v>40</v>
      </c>
      <c r="F109" s="33">
        <v>0.1</v>
      </c>
      <c r="G109" s="53">
        <f>IF((AND(NOT(C109=""),NOT(F109=""))),F109*C109,(""))</f>
        <v>0</v>
      </c>
      <c r="H109" s="11"/>
      <c r="I109" s="11"/>
      <c r="J109" s="11"/>
      <c r="K109" s="11" t="str">
        <f>IF((AND(NOT(C109=""),NOT(I109=""))),I109*C109,(""))</f>
        <v/>
      </c>
      <c r="L109" s="52">
        <f>IF((AND(NOT(G109=""),NOT(E109=""))),E109*G109,(""))</f>
        <v>0</v>
      </c>
      <c r="M109" s="52" t="str">
        <f>IF((AND(NOT(J109=""),NOT(K109=""))),K109*J109,(""))</f>
        <v/>
      </c>
      <c r="N109" s="79">
        <f>IF((AND(L109="",M109="")),"",SUM(L109,M109))</f>
        <v>0</v>
      </c>
    </row>
    <row r="110" spans="1:14" s="1" customFormat="1" ht="12" thickBot="1">
      <c r="B110" s="192"/>
      <c r="C110" s="80"/>
      <c r="D110" s="81"/>
      <c r="E110" s="81"/>
      <c r="F110" s="82"/>
      <c r="G110" s="83"/>
      <c r="H110" s="80"/>
      <c r="I110" s="80"/>
      <c r="J110" s="84"/>
      <c r="K110" s="85"/>
      <c r="L110" s="86" t="s">
        <v>152</v>
      </c>
      <c r="M110" s="87" t="str">
        <f>B108</f>
        <v>3.1</v>
      </c>
      <c r="N110" s="88">
        <f>IF((AND(L109="",M109="")),"",SUM(L109,M109))</f>
        <v>0</v>
      </c>
    </row>
    <row r="111" spans="1:14" s="1" customFormat="1" ht="12.75" customHeight="1">
      <c r="B111" s="190" t="s">
        <v>135</v>
      </c>
      <c r="C111" s="71" t="s">
        <v>169</v>
      </c>
      <c r="D111" s="72"/>
      <c r="E111" s="72"/>
      <c r="F111" s="72"/>
      <c r="G111" s="154"/>
      <c r="H111" s="74"/>
      <c r="I111" s="139"/>
      <c r="J111" s="75"/>
      <c r="K111" s="76"/>
      <c r="L111" s="77"/>
      <c r="M111" s="77"/>
      <c r="N111" s="78"/>
    </row>
    <row r="112" spans="1:14" s="1" customFormat="1" ht="11.25">
      <c r="B112" s="191"/>
      <c r="C112" s="33">
        <v>0</v>
      </c>
      <c r="D112" s="53" t="s">
        <v>16</v>
      </c>
      <c r="E112" s="33">
        <v>40</v>
      </c>
      <c r="F112" s="33">
        <v>0.05</v>
      </c>
      <c r="G112" s="53">
        <f>IF((AND(NOT(C112=""),NOT(F112=""))),F112*C112,(""))</f>
        <v>0</v>
      </c>
      <c r="H112" s="11"/>
      <c r="I112" s="11"/>
      <c r="J112" s="11"/>
      <c r="K112" s="11" t="str">
        <f>IF((AND(NOT(C112=""),NOT(I112=""))),I112*C112,(""))</f>
        <v/>
      </c>
      <c r="L112" s="52">
        <f>IF((AND(NOT(G112=""),NOT(E112=""))),E112*G112,(""))</f>
        <v>0</v>
      </c>
      <c r="M112" s="52" t="str">
        <f>IF((AND(NOT(J112=""),NOT(K112=""))),K112*J112,(""))</f>
        <v/>
      </c>
      <c r="N112" s="79">
        <f>IF((AND(L112="",M112="")),"",SUM(L112,M112))</f>
        <v>0</v>
      </c>
    </row>
    <row r="113" spans="2:14" s="1" customFormat="1" ht="12" thickBot="1">
      <c r="B113" s="192"/>
      <c r="C113" s="80"/>
      <c r="D113" s="81"/>
      <c r="E113" s="81"/>
      <c r="F113" s="82"/>
      <c r="G113" s="83"/>
      <c r="H113" s="80"/>
      <c r="I113" s="80"/>
      <c r="J113" s="84"/>
      <c r="K113" s="85"/>
      <c r="L113" s="86" t="s">
        <v>152</v>
      </c>
      <c r="M113" s="87" t="str">
        <f>B111</f>
        <v>3.2</v>
      </c>
      <c r="N113" s="88">
        <f>IF((AND(L112="",M112="")),"",SUM(L112,M112))</f>
        <v>0</v>
      </c>
    </row>
    <row r="114" spans="2:14" s="21" customFormat="1" ht="11.25" customHeight="1">
      <c r="B114" s="202" t="s">
        <v>139</v>
      </c>
      <c r="C114" s="71" t="s">
        <v>146</v>
      </c>
      <c r="D114" s="72"/>
      <c r="E114" s="72"/>
      <c r="F114" s="72"/>
      <c r="G114" s="154"/>
      <c r="H114" s="74" t="s">
        <v>78</v>
      </c>
      <c r="I114" s="139" t="s">
        <v>19</v>
      </c>
      <c r="J114" s="75"/>
      <c r="K114" s="76"/>
      <c r="L114" s="77"/>
      <c r="M114" s="77"/>
      <c r="N114" s="78"/>
    </row>
    <row r="115" spans="2:14" s="1" customFormat="1" ht="11.25">
      <c r="B115" s="191"/>
      <c r="C115" s="33">
        <v>0</v>
      </c>
      <c r="D115" s="53" t="s">
        <v>81</v>
      </c>
      <c r="E115" s="33">
        <v>40</v>
      </c>
      <c r="F115" s="33">
        <v>0.1</v>
      </c>
      <c r="G115" s="53">
        <f>IF((AND(NOT(C115=""),NOT(F115=""))),F115*C115,(""))</f>
        <v>0</v>
      </c>
      <c r="H115" s="53" t="s">
        <v>17</v>
      </c>
      <c r="I115" s="53">
        <v>0.1</v>
      </c>
      <c r="J115" s="62">
        <f>'Preis-Übersicht'!$D$4</f>
        <v>0</v>
      </c>
      <c r="K115" s="53">
        <f>IF((AND(NOT(C115=""),NOT(I115=""))),I115*C115,(""))</f>
        <v>0</v>
      </c>
      <c r="L115" s="52">
        <f>IF((AND(NOT(G115=""),NOT(E115=""))),E115*G115,(""))</f>
        <v>0</v>
      </c>
      <c r="M115" s="52">
        <f>IF((AND(NOT(J115=""),NOT(K115=""))),K115*J115,(""))</f>
        <v>0</v>
      </c>
      <c r="N115" s="79">
        <f>IF((AND(L115="",M115="")),"",SUM(L115,M115))</f>
        <v>0</v>
      </c>
    </row>
    <row r="116" spans="2:14" s="1" customFormat="1" ht="12" thickBot="1">
      <c r="B116" s="192"/>
      <c r="C116" s="80"/>
      <c r="D116" s="81"/>
      <c r="E116" s="81"/>
      <c r="F116" s="82"/>
      <c r="G116" s="83"/>
      <c r="H116" s="80"/>
      <c r="I116" s="27"/>
      <c r="J116" s="84"/>
      <c r="K116" s="85"/>
      <c r="L116" s="86" t="s">
        <v>152</v>
      </c>
      <c r="M116" s="87" t="str">
        <f>B114</f>
        <v>3.3</v>
      </c>
      <c r="N116" s="88">
        <f>IF((AND(L115="",M115="")),"",SUM(L115,M115))</f>
        <v>0</v>
      </c>
    </row>
    <row r="117" spans="2:14" s="1" customFormat="1" ht="12.75" customHeight="1">
      <c r="B117" s="89" t="s">
        <v>142</v>
      </c>
      <c r="C117" s="71" t="s">
        <v>147</v>
      </c>
      <c r="D117" s="72"/>
      <c r="E117" s="72"/>
      <c r="F117" s="72"/>
      <c r="G117" s="154"/>
      <c r="H117" s="74" t="s">
        <v>80</v>
      </c>
      <c r="I117" s="139" t="s">
        <v>19</v>
      </c>
      <c r="J117" s="75"/>
      <c r="K117" s="76"/>
      <c r="L117" s="77"/>
      <c r="M117" s="77"/>
      <c r="N117" s="78"/>
    </row>
    <row r="118" spans="2:14" s="1" customFormat="1" ht="11.25">
      <c r="B118" s="90" t="s">
        <v>84</v>
      </c>
      <c r="C118" s="33">
        <v>0</v>
      </c>
      <c r="D118" s="53" t="s">
        <v>81</v>
      </c>
      <c r="E118" s="33">
        <v>40</v>
      </c>
      <c r="F118" s="33">
        <v>0.1</v>
      </c>
      <c r="G118" s="53">
        <f>IF((AND(NOT(C118=""),NOT(F118=""))),F118*C118,(""))</f>
        <v>0</v>
      </c>
      <c r="H118" s="53" t="s">
        <v>17</v>
      </c>
      <c r="I118" s="53">
        <v>0.03</v>
      </c>
      <c r="J118" s="62">
        <f>'Preis-Übersicht'!$D$17</f>
        <v>0</v>
      </c>
      <c r="K118" s="53">
        <f>IF((AND(NOT(C118=""),NOT(I118=""))),I118*C118,(""))</f>
        <v>0</v>
      </c>
      <c r="L118" s="52">
        <f>IF((AND(NOT(G118=""),NOT(E118=""))),E118*G118,(""))</f>
        <v>0</v>
      </c>
      <c r="M118" s="52">
        <f>IF((AND(NOT(J118=""),NOT(K118=""))),K118*J118,(""))</f>
        <v>0</v>
      </c>
      <c r="N118" s="79">
        <f>IF((AND(L118="",M118="")),"",SUM(L118,M118))</f>
        <v>0</v>
      </c>
    </row>
    <row r="119" spans="2:14" s="1" customFormat="1" ht="12.75" customHeight="1">
      <c r="B119" s="90"/>
      <c r="C119" s="29"/>
      <c r="D119" s="25"/>
      <c r="E119" s="25"/>
      <c r="F119" s="25"/>
      <c r="G119" s="34"/>
      <c r="H119" s="28" t="s">
        <v>97</v>
      </c>
      <c r="I119" s="181" t="s">
        <v>19</v>
      </c>
      <c r="J119" s="61"/>
      <c r="K119" s="65"/>
      <c r="L119" s="26"/>
      <c r="M119" s="26"/>
      <c r="N119" s="91"/>
    </row>
    <row r="120" spans="2:14" s="1" customFormat="1" ht="11.25">
      <c r="B120" s="90"/>
      <c r="C120" s="30"/>
      <c r="D120" s="30"/>
      <c r="E120" s="30"/>
      <c r="F120" s="31"/>
      <c r="G120" s="53"/>
      <c r="H120" s="53" t="s">
        <v>17</v>
      </c>
      <c r="I120" s="53">
        <v>7.0000000000000007E-2</v>
      </c>
      <c r="J120" s="62">
        <f>'Preis-Übersicht'!$D$21</f>
        <v>0</v>
      </c>
      <c r="K120" s="53">
        <f>IF((AND(NOT(C118=""),NOT(I120=""))),I120*C118,(""))</f>
        <v>0</v>
      </c>
      <c r="L120" s="52" t="str">
        <f>IF((AND(NOT(G120=""),NOT(E120=""))),E120*G120,(""))</f>
        <v/>
      </c>
      <c r="M120" s="52">
        <f>IF((AND(NOT(J120=""),NOT(K120=""))),K120*J120,(""))</f>
        <v>0</v>
      </c>
      <c r="N120" s="79">
        <f>IF((AND(L120="",M120="")),"",SUM(L120,M120))</f>
        <v>0</v>
      </c>
    </row>
    <row r="121" spans="2:14" s="1" customFormat="1" ht="12" thickBot="1">
      <c r="B121" s="92"/>
      <c r="C121" s="80"/>
      <c r="D121" s="81"/>
      <c r="E121" s="81"/>
      <c r="F121" s="82"/>
      <c r="G121" s="83"/>
      <c r="H121" s="80"/>
      <c r="I121" s="80"/>
      <c r="J121" s="84"/>
      <c r="K121" s="85"/>
      <c r="L121" s="86" t="s">
        <v>152</v>
      </c>
      <c r="M121" s="87" t="str">
        <f>B117</f>
        <v>3.4</v>
      </c>
      <c r="N121" s="88">
        <f>IF((AND(L120="",M120="",L118="",M118="")),"",SUM(L120,M120,L118,M118))</f>
        <v>0</v>
      </c>
    </row>
    <row r="122" spans="2:14" s="2" customFormat="1" ht="12.75" customHeight="1">
      <c r="B122" s="158" t="s">
        <v>140</v>
      </c>
      <c r="C122" s="71" t="s">
        <v>175</v>
      </c>
      <c r="D122" s="72"/>
      <c r="E122" s="72"/>
      <c r="F122" s="72"/>
      <c r="G122" s="73"/>
      <c r="H122" s="74" t="s">
        <v>82</v>
      </c>
      <c r="I122" s="139" t="s">
        <v>154</v>
      </c>
      <c r="J122" s="75"/>
      <c r="K122" s="76"/>
      <c r="L122" s="77"/>
      <c r="M122" s="77"/>
      <c r="N122" s="78"/>
    </row>
    <row r="123" spans="2:14" s="1" customFormat="1" ht="11.25">
      <c r="B123" s="136"/>
      <c r="C123" s="32">
        <v>0</v>
      </c>
      <c r="D123" s="53" t="s">
        <v>18</v>
      </c>
      <c r="E123" s="32">
        <v>40</v>
      </c>
      <c r="F123" s="33">
        <v>0.3</v>
      </c>
      <c r="G123" s="53">
        <f>IF((AND(NOT(C123=""),NOT(F123=""))),F123*C123,(""))</f>
        <v>0</v>
      </c>
      <c r="H123" s="53" t="s">
        <v>17</v>
      </c>
      <c r="I123" s="53">
        <v>0.05</v>
      </c>
      <c r="J123" s="62">
        <f>'Preis-Übersicht'!$D$15</f>
        <v>0</v>
      </c>
      <c r="K123" s="53">
        <f>IF(AND(C123&lt;&gt;"",I123&lt;&gt;""),I123*C123,(""))</f>
        <v>0</v>
      </c>
      <c r="L123" s="52">
        <f>IF((AND(NOT(G123=""),NOT(E123=""))),E123*G123,(""))</f>
        <v>0</v>
      </c>
      <c r="M123" s="52">
        <f>IF((AND(NOT(J123=""),NOT(K123=""))),K123*J123,(""))</f>
        <v>0</v>
      </c>
      <c r="N123" s="79">
        <f>IF((AND(L123="",M123="")),"",SUM(L123,M123))</f>
        <v>0</v>
      </c>
    </row>
    <row r="124" spans="2:14" s="1" customFormat="1" ht="12.75" customHeight="1">
      <c r="B124" s="136"/>
      <c r="C124" s="29"/>
      <c r="D124" s="25"/>
      <c r="E124" s="25"/>
      <c r="F124" s="25"/>
      <c r="G124" s="34"/>
      <c r="H124" s="28" t="s">
        <v>83</v>
      </c>
      <c r="I124" s="194" t="s">
        <v>154</v>
      </c>
      <c r="J124" s="61"/>
      <c r="K124" s="65"/>
      <c r="L124" s="7"/>
      <c r="M124" s="7"/>
      <c r="N124" s="93"/>
    </row>
    <row r="125" spans="2:14" s="1" customFormat="1" ht="11.25">
      <c r="B125" s="136"/>
      <c r="C125" s="30"/>
      <c r="D125" s="159"/>
      <c r="E125" s="30"/>
      <c r="F125" s="31"/>
      <c r="G125" s="53"/>
      <c r="H125" s="53" t="s">
        <v>17</v>
      </c>
      <c r="I125" s="53">
        <v>0.8</v>
      </c>
      <c r="J125" s="62">
        <f>'Preis-Übersicht'!$D$4</f>
        <v>0</v>
      </c>
      <c r="K125" s="53">
        <f>IF((AND(NOT($C$123=""),NOT(I125=""))),I125*$C$123,(""))</f>
        <v>0</v>
      </c>
      <c r="L125" s="52" t="str">
        <f>IF((AND(NOT(G125=""),NOT(E125=""))),E125*G125,(""))</f>
        <v/>
      </c>
      <c r="M125" s="52">
        <f>IF((AND(NOT(J125=""),NOT(K125=""))),K125*J125,(""))</f>
        <v>0</v>
      </c>
      <c r="N125" s="79">
        <f>IF((AND(L125="",M125="")),"",SUM(L125,M125))</f>
        <v>0</v>
      </c>
    </row>
    <row r="126" spans="2:14" s="1" customFormat="1" ht="12.75" customHeight="1">
      <c r="B126" s="136"/>
      <c r="C126" s="29"/>
      <c r="D126" s="25"/>
      <c r="E126" s="25"/>
      <c r="F126" s="25"/>
      <c r="G126" s="34"/>
      <c r="H126" s="28" t="s">
        <v>78</v>
      </c>
      <c r="I126" s="181" t="s">
        <v>158</v>
      </c>
      <c r="J126" s="61"/>
      <c r="K126" s="65"/>
      <c r="L126" s="7"/>
      <c r="M126" s="7"/>
      <c r="N126" s="93"/>
    </row>
    <row r="127" spans="2:14" s="1" customFormat="1" ht="11.25">
      <c r="B127" s="136"/>
      <c r="C127" s="30"/>
      <c r="D127" s="159"/>
      <c r="E127" s="30"/>
      <c r="F127" s="31"/>
      <c r="G127" s="53"/>
      <c r="H127" s="146" t="s">
        <v>17</v>
      </c>
      <c r="I127" s="53">
        <v>1.7</v>
      </c>
      <c r="J127" s="60">
        <f>'Preis-Übersicht'!$D$5</f>
        <v>0</v>
      </c>
      <c r="K127" s="53">
        <f>IF((AND(NOT($C$123=""),NOT(I127=""))),I127*$C$123,(""))</f>
        <v>0</v>
      </c>
      <c r="L127" s="52" t="str">
        <f>IF((AND(NOT(G127=""),NOT(E127=""))),E127*G127,(""))</f>
        <v/>
      </c>
      <c r="M127" s="52">
        <f>IF((AND(NOT(J127=""),NOT(K127=""))),K127*J127,(""))</f>
        <v>0</v>
      </c>
      <c r="N127" s="79">
        <f>IF((AND(L127="",M127="")),"",SUM(L127,M127))</f>
        <v>0</v>
      </c>
    </row>
    <row r="128" spans="2:14" s="1" customFormat="1" ht="12" thickBot="1">
      <c r="B128" s="180"/>
      <c r="C128" s="80"/>
      <c r="D128" s="81"/>
      <c r="E128" s="81"/>
      <c r="F128" s="82"/>
      <c r="G128" s="83"/>
      <c r="H128" s="80"/>
      <c r="I128" s="80"/>
      <c r="J128" s="84"/>
      <c r="K128" s="85"/>
      <c r="L128" s="86" t="s">
        <v>152</v>
      </c>
      <c r="M128" s="87" t="str">
        <f>B122</f>
        <v>3.5</v>
      </c>
      <c r="N128" s="88">
        <f>IF((AND(L127="",M127="",L125="",M125="",L123="",M123="")),"",SUM(L127,M127,L125,M125,L123,M123))</f>
        <v>0</v>
      </c>
    </row>
    <row r="129" spans="2:14" s="2" customFormat="1" ht="12.75" customHeight="1">
      <c r="B129" s="158" t="s">
        <v>141</v>
      </c>
      <c r="C129" s="71" t="s">
        <v>174</v>
      </c>
      <c r="D129" s="72"/>
      <c r="E129" s="72"/>
      <c r="F129" s="72"/>
      <c r="G129" s="73"/>
      <c r="H129" s="74" t="s">
        <v>82</v>
      </c>
      <c r="I129" s="139" t="s">
        <v>154</v>
      </c>
      <c r="J129" s="75"/>
      <c r="K129" s="76"/>
      <c r="L129" s="77"/>
      <c r="M129" s="77"/>
      <c r="N129" s="78"/>
    </row>
    <row r="130" spans="2:14" s="1" customFormat="1" ht="11.25">
      <c r="B130" s="90" t="s">
        <v>84</v>
      </c>
      <c r="C130" s="32">
        <v>0</v>
      </c>
      <c r="D130" s="53" t="s">
        <v>18</v>
      </c>
      <c r="E130" s="32">
        <v>40</v>
      </c>
      <c r="F130" s="33">
        <v>0.15</v>
      </c>
      <c r="G130" s="53">
        <f>IF((AND(NOT(C130=""),NOT(F130=""))),F130*C130,(""))</f>
        <v>0</v>
      </c>
      <c r="H130" s="53" t="s">
        <v>17</v>
      </c>
      <c r="I130" s="53">
        <v>0.05</v>
      </c>
      <c r="J130" s="62">
        <f>'Preis-Übersicht'!$D$15</f>
        <v>0</v>
      </c>
      <c r="K130" s="53">
        <f>IF(AND(C130&lt;&gt;"",I130&lt;&gt;""),I130*C130,(""))</f>
        <v>0</v>
      </c>
      <c r="L130" s="52">
        <f>IF((AND(NOT(G130=""),NOT(E130=""))),E130*G130,(""))</f>
        <v>0</v>
      </c>
      <c r="M130" s="52">
        <f>IF((AND(NOT(J130=""),NOT(K130=""))),K130*J130,(""))</f>
        <v>0</v>
      </c>
      <c r="N130" s="79">
        <f>IF((AND(L130="",M130="")),"",SUM(L130,M130))</f>
        <v>0</v>
      </c>
    </row>
    <row r="131" spans="2:14" s="1" customFormat="1" ht="12.75" customHeight="1">
      <c r="B131" s="136"/>
      <c r="C131" s="29"/>
      <c r="D131" s="25"/>
      <c r="E131" s="25"/>
      <c r="F131" s="25"/>
      <c r="G131" s="34"/>
      <c r="H131" s="28" t="s">
        <v>80</v>
      </c>
      <c r="I131" s="194" t="s">
        <v>154</v>
      </c>
      <c r="J131" s="61"/>
      <c r="K131" s="65"/>
      <c r="L131" s="7"/>
      <c r="M131" s="7"/>
      <c r="N131" s="93"/>
    </row>
    <row r="132" spans="2:14" s="1" customFormat="1" ht="11.25">
      <c r="B132" s="136"/>
      <c r="C132" s="30"/>
      <c r="D132" s="159"/>
      <c r="E132" s="30"/>
      <c r="F132" s="31"/>
      <c r="G132" s="53"/>
      <c r="H132" s="53" t="s">
        <v>17</v>
      </c>
      <c r="I132" s="53">
        <v>0.6</v>
      </c>
      <c r="J132" s="62">
        <f>'Preis-Übersicht'!$D$4</f>
        <v>0</v>
      </c>
      <c r="K132" s="53">
        <f>IF((AND(NOT($C$130=""),NOT(I132=""))),I132*$C$130,(""))</f>
        <v>0</v>
      </c>
      <c r="L132" s="52" t="str">
        <f>IF((AND(NOT(G132=""),NOT(E132=""))),E132*G132,(""))</f>
        <v/>
      </c>
      <c r="M132" s="52">
        <f>IF((AND(NOT(J132=""),NOT(K132=""))),K132*J132,(""))</f>
        <v>0</v>
      </c>
      <c r="N132" s="79">
        <f>IF((AND(L132="",M132="")),"",SUM(L132,M132))</f>
        <v>0</v>
      </c>
    </row>
    <row r="133" spans="2:14" s="1" customFormat="1" ht="12.75" customHeight="1">
      <c r="B133" s="136"/>
      <c r="C133" s="29"/>
      <c r="D133" s="25"/>
      <c r="E133" s="25"/>
      <c r="F133" s="25"/>
      <c r="G133" s="34"/>
      <c r="H133" s="28" t="s">
        <v>176</v>
      </c>
      <c r="I133" s="181"/>
      <c r="J133" s="61"/>
      <c r="K133" s="65"/>
      <c r="L133" s="7"/>
      <c r="M133" s="7"/>
      <c r="N133" s="93"/>
    </row>
    <row r="134" spans="2:14" s="1" customFormat="1" ht="11.25">
      <c r="B134" s="136"/>
      <c r="C134" s="30"/>
      <c r="D134" s="159"/>
      <c r="E134" s="30"/>
      <c r="F134" s="31"/>
      <c r="G134" s="53"/>
      <c r="H134" s="146" t="s">
        <v>18</v>
      </c>
      <c r="I134" s="53">
        <v>1</v>
      </c>
      <c r="J134" s="60">
        <f>'Preis-Übersicht'!$D$13</f>
        <v>0</v>
      </c>
      <c r="K134" s="53">
        <f>IF((AND(NOT($C$130=""),NOT(I134=""))),I134*$C$130,(""))</f>
        <v>0</v>
      </c>
      <c r="L134" s="52" t="str">
        <f>IF((AND(NOT(G134=""),NOT(E134=""))),E134*G134,(""))</f>
        <v/>
      </c>
      <c r="M134" s="52">
        <f>IF((AND(NOT(J134=""),NOT(K134=""))),K134*J134,(""))</f>
        <v>0</v>
      </c>
      <c r="N134" s="79">
        <f>IF((AND(L134="",M134="")),"",SUM(L134,M134))</f>
        <v>0</v>
      </c>
    </row>
    <row r="135" spans="2:14" s="1" customFormat="1" ht="12" thickBot="1">
      <c r="B135" s="180"/>
      <c r="C135" s="80"/>
      <c r="D135" s="81"/>
      <c r="E135" s="81"/>
      <c r="F135" s="82"/>
      <c r="G135" s="83"/>
      <c r="H135" s="80"/>
      <c r="I135" s="80"/>
      <c r="J135" s="84"/>
      <c r="K135" s="85"/>
      <c r="L135" s="86" t="s">
        <v>152</v>
      </c>
      <c r="M135" s="87" t="str">
        <f>B129</f>
        <v>3.6</v>
      </c>
      <c r="N135" s="88">
        <f>IF((AND(L134="",M134="",L132="",M132="",L130="",M130="")),"",SUM(L134,M134,L132,M132,L130,M130))</f>
        <v>0</v>
      </c>
    </row>
    <row r="136" spans="2:14" s="1" customFormat="1" ht="12.75" customHeight="1">
      <c r="B136" s="190" t="s">
        <v>143</v>
      </c>
      <c r="C136" s="71" t="s">
        <v>170</v>
      </c>
      <c r="D136" s="72"/>
      <c r="E136" s="72"/>
      <c r="F136" s="72"/>
      <c r="G136" s="154"/>
      <c r="H136" s="74" t="s">
        <v>99</v>
      </c>
      <c r="I136" s="139"/>
      <c r="J136" s="75"/>
      <c r="K136" s="76"/>
      <c r="L136" s="77"/>
      <c r="M136" s="77"/>
      <c r="N136" s="78"/>
    </row>
    <row r="137" spans="2:14" s="1" customFormat="1" ht="11.25">
      <c r="B137" s="191"/>
      <c r="C137" s="32">
        <v>0</v>
      </c>
      <c r="D137" s="53" t="s">
        <v>16</v>
      </c>
      <c r="E137" s="32">
        <v>40</v>
      </c>
      <c r="F137" s="32">
        <v>0.02</v>
      </c>
      <c r="G137" s="53">
        <f>IF((AND(NOT(C137=""),NOT(F137=""))),F137*C137,(""))</f>
        <v>0</v>
      </c>
      <c r="H137" s="53" t="s">
        <v>17</v>
      </c>
      <c r="I137" s="53">
        <v>0.1</v>
      </c>
      <c r="J137" s="62">
        <f>'Preis-Übersicht'!$D$15</f>
        <v>0</v>
      </c>
      <c r="K137" s="53">
        <f>IF((AND(NOT(C137=""),NOT(I137=""))),I137*C137,(""))</f>
        <v>0</v>
      </c>
      <c r="L137" s="52">
        <f>IF((AND(NOT(G137=""),NOT(E137=""))),E137*G137,(""))</f>
        <v>0</v>
      </c>
      <c r="M137" s="52">
        <f>IF((AND(NOT(J137=""),NOT(K137=""))),K137*J137,(""))</f>
        <v>0</v>
      </c>
      <c r="N137" s="79">
        <f>IF((AND(L137="",M137="")),"",SUM(L137,M137))</f>
        <v>0</v>
      </c>
    </row>
    <row r="138" spans="2:14" s="1" customFormat="1" ht="12" thickBot="1">
      <c r="B138" s="192"/>
      <c r="C138" s="80"/>
      <c r="D138" s="81"/>
      <c r="E138" s="81"/>
      <c r="F138" s="82"/>
      <c r="G138" s="157"/>
      <c r="H138" s="80"/>
      <c r="I138" s="80"/>
      <c r="J138" s="84"/>
      <c r="K138" s="85"/>
      <c r="L138" s="86" t="s">
        <v>152</v>
      </c>
      <c r="M138" s="87" t="str">
        <f>B136</f>
        <v>3.7</v>
      </c>
      <c r="N138" s="88">
        <f>IF((AND(L137="",M137="")),"",SUM(L137,M137,))</f>
        <v>0</v>
      </c>
    </row>
    <row r="139" spans="2:14" s="1" customFormat="1" ht="12.75" customHeight="1">
      <c r="B139" s="94" t="s">
        <v>144</v>
      </c>
      <c r="C139" s="71" t="s">
        <v>91</v>
      </c>
      <c r="D139" s="72"/>
      <c r="E139" s="72"/>
      <c r="F139" s="72"/>
      <c r="G139" s="154"/>
      <c r="H139" s="74" t="s">
        <v>80</v>
      </c>
      <c r="I139" s="139" t="s">
        <v>92</v>
      </c>
      <c r="J139" s="75"/>
      <c r="K139" s="76"/>
      <c r="L139" s="77"/>
      <c r="M139" s="77"/>
      <c r="N139" s="78"/>
    </row>
    <row r="140" spans="2:14" s="1" customFormat="1" ht="11.25">
      <c r="B140" s="95"/>
      <c r="C140" s="32">
        <v>0</v>
      </c>
      <c r="D140" s="53" t="s">
        <v>16</v>
      </c>
      <c r="E140" s="32">
        <v>40</v>
      </c>
      <c r="F140" s="33">
        <v>0.2</v>
      </c>
      <c r="G140" s="53">
        <f>IF((AND(NOT(C140=""),NOT(F140=""))),F140*C140,(""))</f>
        <v>0</v>
      </c>
      <c r="H140" s="135" t="s">
        <v>17</v>
      </c>
      <c r="I140" s="53">
        <v>2.5</v>
      </c>
      <c r="J140" s="62">
        <f>'Preis-Übersicht'!$D$17</f>
        <v>0</v>
      </c>
      <c r="K140" s="53">
        <f>IF((AND(NOT(C140=""),NOT(I140=""))),I140*C140,(""))</f>
        <v>0</v>
      </c>
      <c r="L140" s="52">
        <f>IF((AND(NOT(G140=""),NOT(E140=""))),E140*G140,(""))</f>
        <v>0</v>
      </c>
      <c r="M140" s="52">
        <f>IF((AND(NOT(J140=""),NOT(K140=""))),K140*J140,(""))</f>
        <v>0</v>
      </c>
      <c r="N140" s="79">
        <f>IF((AND(L140="",M140="")),"",SUM(L140,M140))</f>
        <v>0</v>
      </c>
    </row>
    <row r="141" spans="2:14" s="1" customFormat="1" ht="12" thickBot="1">
      <c r="B141" s="192"/>
      <c r="C141" s="155"/>
      <c r="D141" s="81"/>
      <c r="E141" s="81"/>
      <c r="F141" s="82"/>
      <c r="G141" s="83"/>
      <c r="H141" s="80"/>
      <c r="I141" s="80"/>
      <c r="J141" s="84"/>
      <c r="K141" s="156"/>
      <c r="L141" s="86" t="s">
        <v>152</v>
      </c>
      <c r="M141" s="133" t="str">
        <f>B139</f>
        <v>3.8</v>
      </c>
      <c r="N141" s="134">
        <f>IF((AND(L140="",M140="")),"",SUM(L140,M140))</f>
        <v>0</v>
      </c>
    </row>
    <row r="142" spans="2:14" s="1" customFormat="1" ht="12.75" customHeight="1">
      <c r="B142" s="89" t="s">
        <v>145</v>
      </c>
      <c r="C142" s="71" t="s">
        <v>151</v>
      </c>
      <c r="D142" s="72"/>
      <c r="E142" s="72"/>
      <c r="F142" s="72"/>
      <c r="G142" s="154"/>
      <c r="H142" s="74" t="s">
        <v>80</v>
      </c>
      <c r="I142" s="139"/>
      <c r="J142" s="75"/>
      <c r="K142" s="76"/>
      <c r="L142" s="77"/>
      <c r="M142" s="77"/>
      <c r="N142" s="78"/>
    </row>
    <row r="143" spans="2:14" s="1" customFormat="1" ht="11.25">
      <c r="B143" s="90"/>
      <c r="C143" s="33">
        <v>0</v>
      </c>
      <c r="D143" s="53" t="s">
        <v>16</v>
      </c>
      <c r="E143" s="33">
        <v>40</v>
      </c>
      <c r="F143" s="33">
        <v>0.1</v>
      </c>
      <c r="G143" s="53">
        <f>IF((AND(NOT(C143=""),NOT(F143=""))),F143*C143,(""))</f>
        <v>0</v>
      </c>
      <c r="H143" s="53" t="s">
        <v>17</v>
      </c>
      <c r="I143" s="53">
        <v>1.2</v>
      </c>
      <c r="J143" s="62">
        <f>'Preis-Übersicht'!$D$17</f>
        <v>0</v>
      </c>
      <c r="K143" s="53">
        <f>IF((AND(NOT(C143=""),NOT(I143=""))),I143*C143,(""))</f>
        <v>0</v>
      </c>
      <c r="L143" s="52">
        <f>IF((AND(NOT(G143=""),NOT(E143=""))),E143*G143,(""))</f>
        <v>0</v>
      </c>
      <c r="M143" s="52">
        <f>IF((AND(NOT(J143=""),NOT(K143=""))),K143*J143,(""))</f>
        <v>0</v>
      </c>
      <c r="N143" s="79">
        <f>IF((AND(L143="",M143="")),"",SUM(L143,M143))</f>
        <v>0</v>
      </c>
    </row>
    <row r="144" spans="2:14" s="1" customFormat="1" ht="12.75" customHeight="1">
      <c r="B144" s="90"/>
      <c r="C144" s="29"/>
      <c r="D144" s="25"/>
      <c r="E144" s="25"/>
      <c r="F144" s="25"/>
      <c r="G144" s="34"/>
      <c r="H144" s="28" t="s">
        <v>97</v>
      </c>
      <c r="I144" s="140"/>
      <c r="J144" s="61"/>
      <c r="K144" s="65"/>
      <c r="L144" s="26"/>
      <c r="M144" s="26"/>
      <c r="N144" s="91"/>
    </row>
    <row r="145" spans="2:14" s="1" customFormat="1" ht="11.25">
      <c r="B145" s="90"/>
      <c r="C145" s="30"/>
      <c r="D145" s="30"/>
      <c r="E145" s="30"/>
      <c r="F145" s="31"/>
      <c r="G145" s="53"/>
      <c r="H145" s="53" t="s">
        <v>17</v>
      </c>
      <c r="I145" s="53">
        <v>2</v>
      </c>
      <c r="J145" s="62">
        <f>'Preis-Übersicht'!$D$21</f>
        <v>0</v>
      </c>
      <c r="K145" s="53">
        <f>IF((AND(NOT(C143=""),NOT(I145=""))),I145*C143,(""))</f>
        <v>0</v>
      </c>
      <c r="L145" s="52" t="str">
        <f>IF((AND(NOT(G145=""),NOT(E145=""))),E145*G145,(""))</f>
        <v/>
      </c>
      <c r="M145" s="52">
        <f>IF((AND(NOT(J145=""),NOT(K145=""))),K145*J145,(""))</f>
        <v>0</v>
      </c>
      <c r="N145" s="79">
        <f>IF((AND(L145="",M145="")),"",SUM(L145,M145))</f>
        <v>0</v>
      </c>
    </row>
    <row r="146" spans="2:14" s="1" customFormat="1" ht="12" thickBot="1">
      <c r="B146" s="92"/>
      <c r="C146" s="80"/>
      <c r="D146" s="81"/>
      <c r="E146" s="81"/>
      <c r="F146" s="82"/>
      <c r="G146" s="83"/>
      <c r="H146" s="80"/>
      <c r="I146" s="80"/>
      <c r="J146" s="84"/>
      <c r="K146" s="85"/>
      <c r="L146" s="86" t="s">
        <v>152</v>
      </c>
      <c r="M146" s="87" t="str">
        <f>B142</f>
        <v>3.9</v>
      </c>
      <c r="N146" s="88">
        <f>IF((AND(L145="",M145="",L143="",M143="")),"",SUM(L145,M145,L143,M143))</f>
        <v>0</v>
      </c>
    </row>
    <row r="147" spans="2:14" s="1" customFormat="1" ht="12.75" customHeight="1">
      <c r="B147" s="89" t="s">
        <v>159</v>
      </c>
      <c r="C147" s="71" t="s">
        <v>131</v>
      </c>
      <c r="D147" s="72"/>
      <c r="E147" s="72"/>
      <c r="F147" s="72"/>
      <c r="G147" s="154"/>
      <c r="H147" s="74"/>
      <c r="I147" s="139"/>
      <c r="J147" s="75"/>
      <c r="K147" s="76"/>
      <c r="L147" s="77"/>
      <c r="M147" s="77"/>
      <c r="N147" s="78"/>
    </row>
    <row r="148" spans="2:14" s="1" customFormat="1" ht="11.25">
      <c r="B148" s="90"/>
      <c r="C148" s="33">
        <v>0</v>
      </c>
      <c r="D148" s="146" t="s">
        <v>18</v>
      </c>
      <c r="E148" s="33">
        <v>40</v>
      </c>
      <c r="F148" s="33">
        <v>0.15</v>
      </c>
      <c r="G148" s="53">
        <f>IF((AND(NOT(C148=""),NOT(F148=""))),F148*C148,(""))</f>
        <v>0</v>
      </c>
      <c r="H148" s="11"/>
      <c r="I148" s="11"/>
      <c r="J148" s="11"/>
      <c r="K148" s="11" t="str">
        <f>IF((AND(NOT(C148=""),NOT(I148=""))),I148*C148,(""))</f>
        <v/>
      </c>
      <c r="L148" s="52">
        <f>IF((AND(NOT(G148=""),NOT(E148=""))),E148*G148,(""))</f>
        <v>0</v>
      </c>
      <c r="M148" s="52" t="str">
        <f>IF((AND(NOT(J148=""),NOT(K148=""))),K148*J148,(""))</f>
        <v/>
      </c>
      <c r="N148" s="79">
        <f>IF((AND(L148="",M148="")),"",SUM(L148,M148))</f>
        <v>0</v>
      </c>
    </row>
    <row r="149" spans="2:14" s="1" customFormat="1" ht="12" thickBot="1">
      <c r="B149" s="92"/>
      <c r="C149" s="80"/>
      <c r="D149" s="81"/>
      <c r="E149" s="81"/>
      <c r="F149" s="82"/>
      <c r="G149" s="83"/>
      <c r="H149" s="80"/>
      <c r="I149" s="80"/>
      <c r="J149" s="84"/>
      <c r="K149" s="85"/>
      <c r="L149" s="86" t="s">
        <v>152</v>
      </c>
      <c r="M149" s="87" t="str">
        <f>B147</f>
        <v>3.10</v>
      </c>
      <c r="N149" s="134">
        <f>IF((AND(L148="",M148="")),"",SUM(L148,M148))</f>
        <v>0</v>
      </c>
    </row>
    <row r="150" spans="2:14" s="1" customFormat="1" ht="12.75" customHeight="1">
      <c r="B150" s="89" t="s">
        <v>160</v>
      </c>
      <c r="C150" s="71" t="s">
        <v>162</v>
      </c>
      <c r="D150" s="72"/>
      <c r="E150" s="72"/>
      <c r="F150" s="72"/>
      <c r="G150" s="154"/>
      <c r="H150" s="74" t="s">
        <v>80</v>
      </c>
      <c r="I150" s="139" t="s">
        <v>92</v>
      </c>
      <c r="J150" s="75"/>
      <c r="K150" s="76"/>
      <c r="L150" s="77"/>
      <c r="M150" s="77"/>
      <c r="N150" s="78"/>
    </row>
    <row r="151" spans="2:14" s="1" customFormat="1" ht="11.25">
      <c r="B151" s="90"/>
      <c r="C151" s="33">
        <v>0</v>
      </c>
      <c r="D151" s="146" t="s">
        <v>16</v>
      </c>
      <c r="E151" s="33">
        <v>40</v>
      </c>
      <c r="F151" s="33">
        <v>0.15</v>
      </c>
      <c r="G151" s="53">
        <f>IF((AND(NOT(C151=""),NOT(F151=""))),F151*C151,(""))</f>
        <v>0</v>
      </c>
      <c r="H151" s="146" t="s">
        <v>17</v>
      </c>
      <c r="I151" s="53">
        <v>2.5</v>
      </c>
      <c r="J151" s="62">
        <f>'Preis-Übersicht'!$D$17</f>
        <v>0</v>
      </c>
      <c r="K151" s="53">
        <f>IF((AND(NOT(C151=""),NOT(I151=""))),I151*C151,(""))</f>
        <v>0</v>
      </c>
      <c r="L151" s="52">
        <f>IF((AND(NOT(G151=""),NOT(E151=""))),E151*G151,(""))</f>
        <v>0</v>
      </c>
      <c r="M151" s="52">
        <f>IF((AND(NOT(J151=""),NOT(K151=""))),K151*J151,(""))</f>
        <v>0</v>
      </c>
      <c r="N151" s="79">
        <f>IF((AND(L151="",M151="")),"",SUM(L151,M151))</f>
        <v>0</v>
      </c>
    </row>
    <row r="152" spans="2:14" s="1" customFormat="1" ht="12" thickBot="1">
      <c r="B152" s="92"/>
      <c r="C152" s="80"/>
      <c r="D152" s="81"/>
      <c r="E152" s="81"/>
      <c r="F152" s="82"/>
      <c r="G152" s="83"/>
      <c r="H152" s="80"/>
      <c r="I152" s="80"/>
      <c r="J152" s="84"/>
      <c r="K152" s="85"/>
      <c r="L152" s="86" t="s">
        <v>152</v>
      </c>
      <c r="M152" s="87" t="str">
        <f>B150</f>
        <v>3.11</v>
      </c>
      <c r="N152" s="134">
        <f>IF((AND(L151="",M151="")),"",SUM(L151,M151))</f>
        <v>0</v>
      </c>
    </row>
    <row r="153" spans="2:14" s="1" customFormat="1" ht="12.75" customHeight="1">
      <c r="B153" s="94" t="s">
        <v>161</v>
      </c>
      <c r="C153" s="71" t="s">
        <v>94</v>
      </c>
      <c r="D153" s="72"/>
      <c r="E153" s="72"/>
      <c r="F153" s="72"/>
      <c r="G153" s="73"/>
      <c r="H153" s="74" t="s">
        <v>80</v>
      </c>
      <c r="I153" s="139"/>
      <c r="J153" s="75"/>
      <c r="K153" s="76"/>
      <c r="L153" s="77"/>
      <c r="M153" s="77"/>
      <c r="N153" s="78"/>
    </row>
    <row r="154" spans="2:14" s="1" customFormat="1" ht="11.25">
      <c r="B154" s="166"/>
      <c r="C154" s="32">
        <v>0</v>
      </c>
      <c r="D154" s="53" t="s">
        <v>16</v>
      </c>
      <c r="E154" s="32">
        <v>40</v>
      </c>
      <c r="F154" s="33">
        <v>0.2</v>
      </c>
      <c r="G154" s="53">
        <f>IF((AND(NOT(C154=""),NOT(F154=""))),F154*C154,(""))</f>
        <v>0</v>
      </c>
      <c r="H154" s="135" t="s">
        <v>17</v>
      </c>
      <c r="I154" s="53">
        <v>1.5</v>
      </c>
      <c r="J154" s="62">
        <f>'Preis-Übersicht'!$D$17</f>
        <v>0</v>
      </c>
      <c r="K154" s="53">
        <f>IF((AND(NOT(C154=""),NOT(I154=""))),I154*C154,(""))</f>
        <v>0</v>
      </c>
      <c r="L154" s="52">
        <f>IF((AND(NOT(G154=""),NOT(E154=""))),E154*G154,(""))</f>
        <v>0</v>
      </c>
      <c r="M154" s="52">
        <f>IF((AND(NOT(J154=""),NOT(K154=""))),K154*J154,(""))</f>
        <v>0</v>
      </c>
      <c r="N154" s="79">
        <f>IF((AND(L154="",M154="")),"",SUM(L154,M154))</f>
        <v>0</v>
      </c>
    </row>
    <row r="155" spans="2:14" s="1" customFormat="1" ht="12" thickBot="1">
      <c r="B155" s="180"/>
      <c r="C155" s="155"/>
      <c r="D155" s="81"/>
      <c r="E155" s="81"/>
      <c r="F155" s="82"/>
      <c r="G155" s="83"/>
      <c r="H155" s="80"/>
      <c r="I155" s="80"/>
      <c r="J155" s="84"/>
      <c r="K155" s="156"/>
      <c r="L155" s="86" t="s">
        <v>152</v>
      </c>
      <c r="M155" s="133" t="str">
        <f>B153</f>
        <v>3.12</v>
      </c>
      <c r="N155" s="134">
        <f>IF((AND(L154="",M154="")),"",SUM(L154,M154))</f>
        <v>0</v>
      </c>
    </row>
    <row r="156" spans="2:14">
      <c r="B156" s="89" t="s">
        <v>163</v>
      </c>
      <c r="C156" s="71" t="s">
        <v>108</v>
      </c>
      <c r="D156" s="72"/>
      <c r="E156" s="72"/>
      <c r="F156" s="72"/>
      <c r="G156" s="73"/>
      <c r="H156" s="74" t="s">
        <v>109</v>
      </c>
      <c r="I156" s="139"/>
      <c r="J156" s="75"/>
      <c r="K156" s="76"/>
      <c r="L156" s="77"/>
      <c r="M156" s="77"/>
      <c r="N156" s="78"/>
    </row>
    <row r="157" spans="2:14">
      <c r="B157" s="90"/>
      <c r="C157" s="32">
        <v>0</v>
      </c>
      <c r="D157" s="53" t="s">
        <v>18</v>
      </c>
      <c r="E157" s="32">
        <v>40</v>
      </c>
      <c r="F157" s="33">
        <v>0.2</v>
      </c>
      <c r="G157" s="53">
        <f>IF((AND(NOT(C157=""),NOT(F157=""))),F157*C157,(""))</f>
        <v>0</v>
      </c>
      <c r="H157" s="146" t="s">
        <v>81</v>
      </c>
      <c r="I157" s="53">
        <v>4</v>
      </c>
      <c r="J157" s="62">
        <f>'Preis-Übersicht'!$D$7</f>
        <v>0</v>
      </c>
      <c r="K157" s="53">
        <f>IF(AND(C157&lt;&gt;"",I157&lt;&gt;""),I157*C157,(""))</f>
        <v>0</v>
      </c>
      <c r="L157" s="52">
        <f>IF((AND(NOT(G157=""),NOT(E157=""))),E157*G157,(""))</f>
        <v>0</v>
      </c>
      <c r="M157" s="52">
        <f>IF((AND(NOT(J157=""),NOT(K157=""))),K157*J157,(""))</f>
        <v>0</v>
      </c>
      <c r="N157" s="79">
        <f>IF((AND(L157="",M157="")),"",SUM(L157,M157))</f>
        <v>0</v>
      </c>
    </row>
    <row r="158" spans="2:14">
      <c r="B158" s="90"/>
      <c r="C158" s="29"/>
      <c r="D158" s="25"/>
      <c r="E158" s="25"/>
      <c r="F158" s="25"/>
      <c r="G158" s="34"/>
      <c r="H158" s="28" t="s">
        <v>128</v>
      </c>
      <c r="I158" s="140"/>
      <c r="J158" s="61"/>
      <c r="K158" s="65"/>
      <c r="L158" s="7"/>
      <c r="M158" s="7"/>
      <c r="N158" s="93"/>
    </row>
    <row r="159" spans="2:14">
      <c r="B159" s="90"/>
      <c r="C159" s="30"/>
      <c r="D159" s="30"/>
      <c r="E159" s="30"/>
      <c r="F159" s="31"/>
      <c r="G159" s="53"/>
      <c r="H159" s="146" t="s">
        <v>18</v>
      </c>
      <c r="I159" s="53">
        <v>0.5</v>
      </c>
      <c r="J159" s="62">
        <f>'Preis-Übersicht'!$D$6</f>
        <v>0</v>
      </c>
      <c r="K159" s="53">
        <f>IF((AND(NOT(C157=""),NOT(I159=""))),I159*C157,(""))</f>
        <v>0</v>
      </c>
      <c r="L159" s="52" t="str">
        <f>IF((AND(NOT(G159=""),NOT(E159=""))),E159*G159,(""))</f>
        <v/>
      </c>
      <c r="M159" s="52">
        <f>IF((AND(NOT(J159=""),NOT(K159=""))),K159*J159,(""))</f>
        <v>0</v>
      </c>
      <c r="N159" s="79">
        <f>IF((AND(L159="",M159="")),"",SUM(L159,M159))</f>
        <v>0</v>
      </c>
    </row>
    <row r="160" spans="2:14">
      <c r="B160" s="90"/>
      <c r="C160" s="29"/>
      <c r="D160" s="25"/>
      <c r="E160" s="25"/>
      <c r="F160" s="25"/>
      <c r="G160" s="34"/>
      <c r="H160" s="28" t="s">
        <v>111</v>
      </c>
      <c r="I160" s="193"/>
      <c r="J160" s="61"/>
      <c r="K160" s="65"/>
      <c r="L160" s="7"/>
      <c r="M160" s="7"/>
      <c r="N160" s="93"/>
    </row>
    <row r="161" spans="2:14">
      <c r="B161" s="90"/>
      <c r="C161" s="32">
        <v>0</v>
      </c>
      <c r="D161" s="53" t="s">
        <v>16</v>
      </c>
      <c r="E161" s="30"/>
      <c r="F161" s="31"/>
      <c r="G161" s="53"/>
      <c r="H161" s="146" t="s">
        <v>16</v>
      </c>
      <c r="I161" s="53">
        <v>1.05</v>
      </c>
      <c r="J161" s="62">
        <f>'Preis-Übersicht'!$D$8</f>
        <v>0</v>
      </c>
      <c r="K161" s="53">
        <f>IF((AND(NOT(C161=""),NOT(I161=""))),I161*C161,(""))</f>
        <v>0</v>
      </c>
      <c r="L161" s="52" t="str">
        <f>IF((AND(NOT(G161=""),NOT(E161=""))),E161*G161,(""))</f>
        <v/>
      </c>
      <c r="M161" s="52">
        <f>IF((AND(NOT(J161=""),NOT(K161=""))),K161*J161,(""))</f>
        <v>0</v>
      </c>
      <c r="N161" s="79">
        <f>IF((AND(L161="",M161="")),"",SUM(L161,M161))</f>
        <v>0</v>
      </c>
    </row>
    <row r="162" spans="2:14" ht="13.5" thickBot="1">
      <c r="B162" s="92"/>
      <c r="C162" s="80"/>
      <c r="D162" s="81"/>
      <c r="E162" s="81"/>
      <c r="F162" s="82"/>
      <c r="G162" s="83"/>
      <c r="H162" s="80"/>
      <c r="I162" s="80"/>
      <c r="J162" s="84"/>
      <c r="K162" s="85"/>
      <c r="L162" s="86" t="s">
        <v>152</v>
      </c>
      <c r="M162" s="87" t="str">
        <f>B156</f>
        <v>3.13</v>
      </c>
      <c r="N162" s="88">
        <f>IF((AND(L159="",M159="",L161="",M161="",L157="",M157="")),"",SUM(L159,M159,L161,M161,L157,M157))</f>
        <v>0</v>
      </c>
    </row>
    <row r="163" spans="2:14" s="1" customFormat="1" ht="15" customHeight="1">
      <c r="B163" s="190" t="s">
        <v>164</v>
      </c>
      <c r="C163" s="123" t="s">
        <v>114</v>
      </c>
      <c r="D163" s="124"/>
      <c r="E163" s="124"/>
      <c r="F163" s="124"/>
      <c r="G163" s="73"/>
      <c r="H163" s="125"/>
      <c r="I163" s="124"/>
      <c r="J163" s="126"/>
      <c r="K163" s="127"/>
      <c r="L163" s="128"/>
      <c r="M163" s="128"/>
      <c r="N163" s="129"/>
    </row>
    <row r="164" spans="2:14" s="1" customFormat="1" ht="11.25">
      <c r="B164" s="191"/>
      <c r="C164" s="22">
        <v>0</v>
      </c>
      <c r="D164" s="146" t="s">
        <v>157</v>
      </c>
      <c r="E164" s="23">
        <v>40</v>
      </c>
      <c r="F164" s="33">
        <v>0.3</v>
      </c>
      <c r="G164" s="53">
        <f>IF((AND(NOT(C164=""),NOT(F164=""))),F164*C164,(""))</f>
        <v>0</v>
      </c>
      <c r="H164" s="11"/>
      <c r="I164" s="11"/>
      <c r="J164" s="11"/>
      <c r="K164" s="11" t="str">
        <f>IF((AND(NOT(C164=""),NOT(I164=""))),I164*C164,(""))</f>
        <v/>
      </c>
      <c r="L164" s="52">
        <f>IF((AND(NOT(G164=""),NOT(E164=""))),E164*G164,(""))</f>
        <v>0</v>
      </c>
      <c r="M164" s="52" t="str">
        <f>IF((AND(NOT(J164=""),NOT(K164=""))),K164*J164,(""))</f>
        <v/>
      </c>
      <c r="N164" s="79"/>
    </row>
    <row r="165" spans="2:14" s="1" customFormat="1" ht="12" thickBot="1">
      <c r="B165" s="192"/>
      <c r="C165" s="80"/>
      <c r="D165" s="81"/>
      <c r="E165" s="81"/>
      <c r="F165" s="82"/>
      <c r="G165" s="83"/>
      <c r="H165" s="80"/>
      <c r="I165" s="80"/>
      <c r="J165" s="84"/>
      <c r="K165" s="85"/>
      <c r="L165" s="86" t="s">
        <v>152</v>
      </c>
      <c r="M165" s="87" t="str">
        <f>B163</f>
        <v>3.14</v>
      </c>
      <c r="N165" s="88">
        <f>IF((AND(L164="",M164="")),"",SUM(L164,M164))</f>
        <v>0</v>
      </c>
    </row>
    <row r="166" spans="2:14" ht="13.5" thickBot="1">
      <c r="B166" s="182"/>
      <c r="C166" s="183"/>
      <c r="D166" s="184"/>
      <c r="E166" s="184"/>
      <c r="F166" s="185"/>
      <c r="G166" s="186"/>
      <c r="H166" s="183"/>
      <c r="I166" s="183"/>
      <c r="J166" s="187"/>
      <c r="K166" s="188"/>
      <c r="L166" s="204" t="s">
        <v>156</v>
      </c>
      <c r="M166" s="205" t="str">
        <f>B106</f>
        <v>3</v>
      </c>
      <c r="N166" s="189">
        <f>N110+N113+N116+N121+N128+N135+N138+N141+N146+N149+N152+N155+N162+N165</f>
        <v>0</v>
      </c>
    </row>
    <row r="167" spans="2:14" ht="13.5" thickTop="1"/>
    <row r="168" spans="2:14" ht="13.5" thickBot="1">
      <c r="K168" s="230"/>
      <c r="L168" s="228" t="s">
        <v>177</v>
      </c>
      <c r="M168" s="229"/>
      <c r="N168" s="145">
        <f>N75+N104+N166</f>
        <v>0</v>
      </c>
    </row>
    <row r="169" spans="2:14" ht="13.5" thickTop="1"/>
  </sheetData>
  <pageMargins left="0.70866141732283472" right="0.70866141732283472" top="0.78740157480314965" bottom="0.78740157480314965" header="0.31496062992125984" footer="0.31496062992125984"/>
  <pageSetup paperSize="8" scale="70" orientation="portrait" verticalDpi="0" r:id="rId1"/>
  <ignoredErrors>
    <ignoredError sqref="B63 B66 B69 B72" twoDigitTextYea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9"/>
  <sheetViews>
    <sheetView zoomScaleNormal="100" workbookViewId="0">
      <pane ySplit="11" topLeftCell="A54" activePane="bottomLeft" state="frozen"/>
      <selection pane="bottomLeft" activeCell="P33" sqref="P33"/>
    </sheetView>
  </sheetViews>
  <sheetFormatPr baseColWidth="10" defaultRowHeight="12.75"/>
  <cols>
    <col min="1" max="1" width="3.140625" customWidth="1"/>
    <col min="2" max="2" width="14" style="162" customWidth="1"/>
    <col min="3" max="4" width="10.85546875" customWidth="1"/>
    <col min="5" max="5" width="12.140625" customWidth="1"/>
    <col min="6" max="6" width="15.42578125" bestFit="1" customWidth="1"/>
    <col min="7" max="7" width="12.7109375" style="36" customWidth="1"/>
    <col min="8" max="8" width="22.5703125" customWidth="1"/>
    <col min="9" max="9" width="17.42578125" customWidth="1"/>
    <col min="10" max="10" width="14.7109375" style="63" customWidth="1"/>
    <col min="11" max="11" width="13.140625" style="36" customWidth="1"/>
    <col min="12" max="12" width="10.85546875" customWidth="1"/>
    <col min="13" max="13" width="12.85546875" bestFit="1" customWidth="1"/>
    <col min="14" max="14" width="12.7109375" style="57" bestFit="1" customWidth="1"/>
  </cols>
  <sheetData>
    <row r="1" spans="1:14">
      <c r="A1" s="1"/>
      <c r="B1" s="161"/>
      <c r="C1" s="8"/>
      <c r="D1" s="8"/>
      <c r="E1" s="8"/>
      <c r="F1" s="8"/>
      <c r="G1" s="35"/>
      <c r="H1" s="58"/>
      <c r="I1" s="8"/>
      <c r="K1" s="64"/>
      <c r="L1" s="4"/>
      <c r="M1" s="4"/>
      <c r="N1" s="55"/>
    </row>
    <row r="2" spans="1:14">
      <c r="A2" s="1"/>
      <c r="B2" s="19" t="s">
        <v>0</v>
      </c>
      <c r="C2" s="14"/>
      <c r="D2" s="8"/>
      <c r="E2" s="8"/>
      <c r="F2" s="8"/>
      <c r="G2" s="35"/>
      <c r="H2" s="58"/>
      <c r="I2" s="8"/>
      <c r="K2" s="64"/>
      <c r="L2" s="4"/>
      <c r="M2" s="4"/>
      <c r="N2" s="55"/>
    </row>
    <row r="3" spans="1:14">
      <c r="A3" s="1"/>
      <c r="B3" s="161"/>
      <c r="C3" s="8"/>
      <c r="D3" s="8"/>
      <c r="E3" s="8"/>
      <c r="F3" s="8"/>
      <c r="G3" s="35"/>
      <c r="H3" s="222" t="s">
        <v>98</v>
      </c>
      <c r="I3" s="8"/>
      <c r="K3" s="64"/>
      <c r="L3" s="4"/>
      <c r="M3" s="4"/>
      <c r="N3" s="55"/>
    </row>
    <row r="4" spans="1:14">
      <c r="A4" s="1"/>
      <c r="B4" s="19"/>
      <c r="C4" s="14"/>
      <c r="D4" s="8"/>
      <c r="E4" s="8"/>
      <c r="F4" s="8"/>
      <c r="G4" s="35"/>
      <c r="H4" s="222" t="s">
        <v>101</v>
      </c>
      <c r="I4" s="8"/>
      <c r="K4" s="64"/>
      <c r="L4" s="4"/>
      <c r="M4" s="4"/>
      <c r="N4" s="55"/>
    </row>
    <row r="5" spans="1:14">
      <c r="A5" s="1"/>
      <c r="B5" s="19"/>
      <c r="C5" s="14"/>
      <c r="D5" s="8"/>
      <c r="E5" s="8"/>
      <c r="F5" s="8"/>
      <c r="G5" s="35"/>
      <c r="H5" s="222" t="s">
        <v>102</v>
      </c>
      <c r="I5" s="8"/>
      <c r="J5" s="58"/>
      <c r="K5" s="64"/>
      <c r="L5" s="4"/>
      <c r="M5" s="4"/>
      <c r="N5" s="55"/>
    </row>
    <row r="6" spans="1:14" ht="13.5" thickBot="1"/>
    <row r="7" spans="1:14">
      <c r="A7" s="3"/>
      <c r="B7" s="163" t="s">
        <v>1</v>
      </c>
      <c r="C7" s="102" t="s">
        <v>72</v>
      </c>
      <c r="D7" s="103"/>
      <c r="E7" s="103"/>
      <c r="F7" s="103"/>
      <c r="G7" s="104"/>
      <c r="H7" s="102" t="s">
        <v>77</v>
      </c>
      <c r="I7" s="102" t="s">
        <v>79</v>
      </c>
      <c r="J7" s="105"/>
      <c r="K7" s="106"/>
      <c r="L7" s="107"/>
      <c r="M7" s="107"/>
      <c r="N7" s="108"/>
    </row>
    <row r="8" spans="1:14">
      <c r="A8" s="3"/>
      <c r="B8" s="164"/>
      <c r="C8" s="37" t="s">
        <v>2</v>
      </c>
      <c r="D8" s="38" t="s">
        <v>75</v>
      </c>
      <c r="E8" s="39" t="s">
        <v>100</v>
      </c>
      <c r="F8" s="37" t="s">
        <v>103</v>
      </c>
      <c r="G8" s="41" t="s">
        <v>7</v>
      </c>
      <c r="H8" s="109"/>
      <c r="I8" s="54" t="s">
        <v>104</v>
      </c>
      <c r="J8" s="40" t="s">
        <v>167</v>
      </c>
      <c r="K8" s="42" t="s">
        <v>10</v>
      </c>
      <c r="L8" s="43" t="s">
        <v>5</v>
      </c>
      <c r="M8" s="42" t="s">
        <v>9</v>
      </c>
      <c r="N8" s="110" t="s">
        <v>12</v>
      </c>
    </row>
    <row r="9" spans="1:14">
      <c r="A9" s="3"/>
      <c r="B9" s="164"/>
      <c r="C9" s="44"/>
      <c r="D9" s="45"/>
      <c r="E9" s="46" t="s">
        <v>4</v>
      </c>
      <c r="F9" s="47" t="s">
        <v>13</v>
      </c>
      <c r="G9" s="49" t="s">
        <v>8</v>
      </c>
      <c r="H9" s="47" t="s">
        <v>75</v>
      </c>
      <c r="I9" s="47" t="s">
        <v>85</v>
      </c>
      <c r="J9" s="48" t="s">
        <v>15</v>
      </c>
      <c r="K9" s="50" t="s">
        <v>11</v>
      </c>
      <c r="L9" s="51" t="s">
        <v>6</v>
      </c>
      <c r="M9" s="50" t="s">
        <v>6</v>
      </c>
      <c r="N9" s="111" t="s">
        <v>6</v>
      </c>
    </row>
    <row r="10" spans="1:14" ht="13.5" thickBot="1">
      <c r="A10" s="3"/>
      <c r="B10" s="165"/>
      <c r="C10" s="112"/>
      <c r="D10" s="113"/>
      <c r="E10" s="114"/>
      <c r="F10" s="114" t="s">
        <v>14</v>
      </c>
      <c r="G10" s="115"/>
      <c r="H10" s="116"/>
      <c r="I10" s="117" t="s">
        <v>3</v>
      </c>
      <c r="J10" s="118"/>
      <c r="K10" s="119"/>
      <c r="L10" s="120"/>
      <c r="M10" s="121"/>
      <c r="N10" s="122"/>
    </row>
    <row r="11" spans="1:14">
      <c r="A11" s="3"/>
      <c r="B11" s="18"/>
      <c r="C11" s="15"/>
      <c r="D11" s="12"/>
      <c r="E11" s="13"/>
      <c r="F11" s="13"/>
      <c r="G11" s="17"/>
      <c r="H11" s="9"/>
      <c r="I11" s="10"/>
      <c r="J11" s="59"/>
      <c r="K11" s="6"/>
      <c r="L11" s="5"/>
      <c r="M11" s="5"/>
      <c r="N11" s="56"/>
    </row>
    <row r="12" spans="1:14">
      <c r="A12" s="3"/>
      <c r="B12" s="18"/>
      <c r="C12" s="15"/>
      <c r="D12" s="12"/>
      <c r="E12" s="13"/>
      <c r="F12" s="13"/>
      <c r="G12" s="17"/>
      <c r="H12" s="9"/>
      <c r="I12" s="10"/>
      <c r="J12" s="59"/>
      <c r="K12" s="6"/>
      <c r="L12" s="5"/>
      <c r="M12" s="5"/>
      <c r="N12" s="56"/>
    </row>
    <row r="13" spans="1:14">
      <c r="A13" s="3"/>
      <c r="B13" s="16" t="s">
        <v>165</v>
      </c>
      <c r="D13" s="8"/>
      <c r="E13" s="13"/>
      <c r="F13" s="13"/>
      <c r="G13" s="17"/>
      <c r="H13" s="9"/>
      <c r="I13" s="5"/>
      <c r="J13" s="56"/>
      <c r="K13" s="6"/>
      <c r="L13" s="5"/>
      <c r="M13" s="5"/>
      <c r="N13" s="56"/>
    </row>
    <row r="14" spans="1:14" ht="13.5" thickBot="1"/>
    <row r="15" spans="1:14">
      <c r="A15" s="3"/>
      <c r="B15" s="206" t="s">
        <v>74</v>
      </c>
      <c r="C15" s="207" t="s">
        <v>133</v>
      </c>
      <c r="D15" s="208"/>
      <c r="E15" s="208"/>
      <c r="F15" s="208"/>
      <c r="G15" s="209"/>
      <c r="H15" s="208"/>
      <c r="I15" s="208"/>
      <c r="J15" s="210"/>
      <c r="K15" s="211"/>
      <c r="L15" s="212"/>
      <c r="M15" s="212"/>
      <c r="N15" s="213"/>
    </row>
    <row r="16" spans="1:14" ht="13.5" thickBot="1">
      <c r="A16" s="3"/>
      <c r="B16" s="214"/>
      <c r="C16" s="215"/>
      <c r="D16" s="216"/>
      <c r="E16" s="216"/>
      <c r="F16" s="216"/>
      <c r="G16" s="217"/>
      <c r="H16" s="216"/>
      <c r="I16" s="216"/>
      <c r="J16" s="218"/>
      <c r="K16" s="219"/>
      <c r="L16" s="220"/>
      <c r="M16" s="220"/>
      <c r="N16" s="221"/>
    </row>
    <row r="17" spans="2:14" s="1" customFormat="1" ht="15" customHeight="1">
      <c r="B17" s="190" t="s">
        <v>66</v>
      </c>
      <c r="C17" s="71" t="s">
        <v>76</v>
      </c>
      <c r="D17" s="72"/>
      <c r="E17" s="72"/>
      <c r="F17" s="72"/>
      <c r="G17" s="154"/>
      <c r="H17" s="74"/>
      <c r="I17" s="139"/>
      <c r="J17" s="75"/>
      <c r="K17" s="76"/>
      <c r="L17" s="77"/>
      <c r="M17" s="77"/>
      <c r="N17" s="78"/>
    </row>
    <row r="18" spans="2:14" s="1" customFormat="1" ht="11.25">
      <c r="B18" s="191"/>
      <c r="C18" s="33">
        <v>0</v>
      </c>
      <c r="D18" s="53" t="s">
        <v>18</v>
      </c>
      <c r="E18" s="33">
        <v>40</v>
      </c>
      <c r="F18" s="33">
        <v>0.1</v>
      </c>
      <c r="G18" s="53">
        <f>IF((AND(NOT(C18=""),NOT(F18=""))),F18*C18,(""))</f>
        <v>0</v>
      </c>
      <c r="H18" s="11"/>
      <c r="I18" s="11"/>
      <c r="J18" s="11"/>
      <c r="K18" s="11" t="str">
        <f>IF((AND(NOT(C18=""),NOT(I18=""))),I18*C18,(""))</f>
        <v/>
      </c>
      <c r="L18" s="52">
        <f>IF((AND(NOT(G18=""),NOT(E18=""))),E18*G18,(""))</f>
        <v>0</v>
      </c>
      <c r="M18" s="52" t="str">
        <f>IF((AND(NOT(J18=""),NOT(K18=""))),K18*J18,(""))</f>
        <v/>
      </c>
      <c r="N18" s="79">
        <f>IF((AND(L18="",M18="")),"",SUM(L18,M18))</f>
        <v>0</v>
      </c>
    </row>
    <row r="19" spans="2:14" s="1" customFormat="1" ht="12" thickBot="1">
      <c r="B19" s="192"/>
      <c r="C19" s="80"/>
      <c r="D19" s="81"/>
      <c r="E19" s="81"/>
      <c r="F19" s="82"/>
      <c r="G19" s="83"/>
      <c r="H19" s="80"/>
      <c r="I19" s="80"/>
      <c r="J19" s="84"/>
      <c r="K19" s="85"/>
      <c r="L19" s="86" t="s">
        <v>152</v>
      </c>
      <c r="M19" s="87" t="str">
        <f>B17</f>
        <v>1.1</v>
      </c>
      <c r="N19" s="88">
        <f>IF((AND(L18="",M18="")),"",SUM(L18,M18))</f>
        <v>0</v>
      </c>
    </row>
    <row r="20" spans="2:14" s="1" customFormat="1" ht="12.75" customHeight="1">
      <c r="B20" s="190" t="s">
        <v>67</v>
      </c>
      <c r="C20" s="71" t="s">
        <v>171</v>
      </c>
      <c r="D20" s="72"/>
      <c r="E20" s="72"/>
      <c r="F20" s="72"/>
      <c r="G20" s="154"/>
      <c r="H20" s="74"/>
      <c r="I20" s="139"/>
      <c r="J20" s="75"/>
      <c r="K20" s="76"/>
      <c r="L20" s="77"/>
      <c r="M20" s="77"/>
      <c r="N20" s="78"/>
    </row>
    <row r="21" spans="2:14" s="1" customFormat="1" ht="11.25">
      <c r="B21" s="191"/>
      <c r="C21" s="33">
        <v>0</v>
      </c>
      <c r="D21" s="53" t="s">
        <v>16</v>
      </c>
      <c r="E21" s="33">
        <v>40</v>
      </c>
      <c r="F21" s="33">
        <v>0.05</v>
      </c>
      <c r="G21" s="53">
        <f>IF((AND(NOT(C21=""),NOT(F21=""))),F21*C21,(""))</f>
        <v>0</v>
      </c>
      <c r="H21" s="11"/>
      <c r="I21" s="11"/>
      <c r="J21" s="11"/>
      <c r="K21" s="11" t="str">
        <f>IF((AND(NOT(C21=""),NOT(I21=""))),I21*C21,(""))</f>
        <v/>
      </c>
      <c r="L21" s="52">
        <f>IF((AND(NOT(G21=""),NOT(E21=""))),E21*G21,(""))</f>
        <v>0</v>
      </c>
      <c r="M21" s="52" t="str">
        <f>IF((AND(NOT(J21=""),NOT(K21=""))),K21*J21,(""))</f>
        <v/>
      </c>
      <c r="N21" s="79">
        <f>IF((AND(L21="",M21="")),"",SUM(L21,M21))</f>
        <v>0</v>
      </c>
    </row>
    <row r="22" spans="2:14" s="1" customFormat="1" ht="12" thickBot="1">
      <c r="B22" s="192"/>
      <c r="C22" s="80"/>
      <c r="D22" s="81"/>
      <c r="E22" s="81"/>
      <c r="F22" s="82"/>
      <c r="G22" s="83"/>
      <c r="H22" s="80"/>
      <c r="I22" s="80"/>
      <c r="J22" s="84"/>
      <c r="K22" s="85"/>
      <c r="L22" s="86" t="s">
        <v>152</v>
      </c>
      <c r="M22" s="87" t="str">
        <f>B20</f>
        <v>1.2</v>
      </c>
      <c r="N22" s="88">
        <f>IF((AND(L21="",M21="")),"",SUM(L21,M21))</f>
        <v>0</v>
      </c>
    </row>
    <row r="23" spans="2:14" s="21" customFormat="1" ht="11.25" customHeight="1">
      <c r="B23" s="202" t="s">
        <v>68</v>
      </c>
      <c r="C23" s="71" t="s">
        <v>146</v>
      </c>
      <c r="D23" s="72"/>
      <c r="E23" s="72"/>
      <c r="F23" s="72"/>
      <c r="G23" s="154"/>
      <c r="H23" s="74" t="s">
        <v>78</v>
      </c>
      <c r="I23" s="139" t="s">
        <v>19</v>
      </c>
      <c r="J23" s="75"/>
      <c r="K23" s="76"/>
      <c r="L23" s="77"/>
      <c r="M23" s="77"/>
      <c r="N23" s="78"/>
    </row>
    <row r="24" spans="2:14" s="1" customFormat="1" ht="11.25">
      <c r="B24" s="191"/>
      <c r="C24" s="33">
        <v>0</v>
      </c>
      <c r="D24" s="53" t="s">
        <v>81</v>
      </c>
      <c r="E24" s="33">
        <v>40</v>
      </c>
      <c r="F24" s="33">
        <v>0.1</v>
      </c>
      <c r="G24" s="53">
        <f>IF((AND(NOT(C24=""),NOT(F24=""))),F24*C24,(""))</f>
        <v>0</v>
      </c>
      <c r="H24" s="53" t="s">
        <v>17</v>
      </c>
      <c r="I24" s="53">
        <v>0.1</v>
      </c>
      <c r="J24" s="62">
        <f>'Preis-Übersicht'!$D$4</f>
        <v>0</v>
      </c>
      <c r="K24" s="53">
        <f>IF((AND(NOT(C24=""),NOT(I24=""))),I24*C24,(""))</f>
        <v>0</v>
      </c>
      <c r="L24" s="52">
        <f>IF((AND(NOT(G24=""),NOT(E24=""))),E24*G24,(""))</f>
        <v>0</v>
      </c>
      <c r="M24" s="52">
        <f>IF((AND(NOT(J24=""),NOT(K24=""))),K24*J24,(""))</f>
        <v>0</v>
      </c>
      <c r="N24" s="79">
        <f>IF((AND(L24="",M24="")),"",SUM(L24,M24))</f>
        <v>0</v>
      </c>
    </row>
    <row r="25" spans="2:14" s="1" customFormat="1" ht="12" thickBot="1">
      <c r="B25" s="192"/>
      <c r="C25" s="80"/>
      <c r="D25" s="81"/>
      <c r="E25" s="81"/>
      <c r="F25" s="82"/>
      <c r="G25" s="83"/>
      <c r="H25" s="80"/>
      <c r="I25" s="27"/>
      <c r="J25" s="84"/>
      <c r="K25" s="85"/>
      <c r="L25" s="86" t="s">
        <v>152</v>
      </c>
      <c r="M25" s="87" t="str">
        <f>B23</f>
        <v>1.3</v>
      </c>
      <c r="N25" s="88">
        <f>IF((AND(L24="",M24="")),"",SUM(L24,M24))</f>
        <v>0</v>
      </c>
    </row>
    <row r="26" spans="2:14" s="1" customFormat="1" ht="12.75" customHeight="1">
      <c r="B26" s="89" t="s">
        <v>69</v>
      </c>
      <c r="C26" s="71" t="s">
        <v>147</v>
      </c>
      <c r="D26" s="72"/>
      <c r="E26" s="72"/>
      <c r="F26" s="72"/>
      <c r="G26" s="154"/>
      <c r="H26" s="74" t="s">
        <v>80</v>
      </c>
      <c r="I26" s="139" t="s">
        <v>19</v>
      </c>
      <c r="J26" s="75"/>
      <c r="K26" s="76"/>
      <c r="L26" s="77"/>
      <c r="M26" s="77"/>
      <c r="N26" s="78"/>
    </row>
    <row r="27" spans="2:14" s="1" customFormat="1" ht="11.25">
      <c r="B27" s="90" t="s">
        <v>84</v>
      </c>
      <c r="C27" s="33">
        <v>0</v>
      </c>
      <c r="D27" s="53" t="s">
        <v>81</v>
      </c>
      <c r="E27" s="33">
        <v>40</v>
      </c>
      <c r="F27" s="33">
        <v>0.1</v>
      </c>
      <c r="G27" s="53">
        <f>IF((AND(NOT(C27=""),NOT(F27=""))),F27*C27,(""))</f>
        <v>0</v>
      </c>
      <c r="H27" s="53" t="s">
        <v>17</v>
      </c>
      <c r="I27" s="53">
        <v>0.03</v>
      </c>
      <c r="J27" s="62">
        <f>'Preis-Übersicht'!$D$17</f>
        <v>0</v>
      </c>
      <c r="K27" s="53">
        <f>IF((AND(NOT(C27=""),NOT(I27=""))),I27*C27,(""))</f>
        <v>0</v>
      </c>
      <c r="L27" s="52">
        <f>IF((AND(NOT(G27=""),NOT(E27=""))),E27*G27,(""))</f>
        <v>0</v>
      </c>
      <c r="M27" s="52">
        <f>IF((AND(NOT(J27=""),NOT(K27=""))),K27*J27,(""))</f>
        <v>0</v>
      </c>
      <c r="N27" s="79">
        <f>IF((AND(L27="",M27="")),"",SUM(L27,M27))</f>
        <v>0</v>
      </c>
    </row>
    <row r="28" spans="2:14" s="1" customFormat="1" ht="12.75" customHeight="1">
      <c r="B28" s="90"/>
      <c r="C28" s="29"/>
      <c r="D28" s="25"/>
      <c r="E28" s="25"/>
      <c r="F28" s="25"/>
      <c r="G28" s="34"/>
      <c r="H28" s="28" t="s">
        <v>97</v>
      </c>
      <c r="I28" s="181" t="s">
        <v>19</v>
      </c>
      <c r="J28" s="61"/>
      <c r="K28" s="65"/>
      <c r="L28" s="26"/>
      <c r="M28" s="26"/>
      <c r="N28" s="91"/>
    </row>
    <row r="29" spans="2:14" s="1" customFormat="1" ht="11.25">
      <c r="B29" s="90"/>
      <c r="C29" s="30"/>
      <c r="D29" s="30"/>
      <c r="E29" s="30"/>
      <c r="F29" s="31"/>
      <c r="G29" s="53"/>
      <c r="H29" s="53" t="s">
        <v>17</v>
      </c>
      <c r="I29" s="53">
        <v>7.0000000000000007E-2</v>
      </c>
      <c r="J29" s="62">
        <f>'Preis-Übersicht'!$D$21</f>
        <v>0</v>
      </c>
      <c r="K29" s="53">
        <f>IF((AND(NOT(C27=""),NOT(I29=""))),I29*C27,(""))</f>
        <v>0</v>
      </c>
      <c r="L29" s="52" t="str">
        <f>IF((AND(NOT(G29=""),NOT(E29=""))),E29*G29,(""))</f>
        <v/>
      </c>
      <c r="M29" s="52">
        <f>IF((AND(NOT(J29=""),NOT(K29=""))),K29*J29,(""))</f>
        <v>0</v>
      </c>
      <c r="N29" s="79">
        <f>IF((AND(L29="",M29="")),"",SUM(L29,M29))</f>
        <v>0</v>
      </c>
    </row>
    <row r="30" spans="2:14" s="1" customFormat="1" ht="12" thickBot="1">
      <c r="B30" s="92"/>
      <c r="C30" s="80"/>
      <c r="D30" s="81"/>
      <c r="E30" s="81"/>
      <c r="F30" s="82"/>
      <c r="G30" s="83"/>
      <c r="H30" s="80"/>
      <c r="I30" s="80"/>
      <c r="J30" s="84"/>
      <c r="K30" s="85"/>
      <c r="L30" s="86" t="s">
        <v>152</v>
      </c>
      <c r="M30" s="87" t="str">
        <f>B26</f>
        <v>1.4</v>
      </c>
      <c r="N30" s="88">
        <f>IF((AND(L29="",M29="",L27="",M27="")),"",SUM(L29,M29,L27,M27))</f>
        <v>0</v>
      </c>
    </row>
    <row r="31" spans="2:14" s="2" customFormat="1" ht="12.75" customHeight="1">
      <c r="B31" s="158" t="s">
        <v>137</v>
      </c>
      <c r="C31" s="71" t="s">
        <v>175</v>
      </c>
      <c r="D31" s="72"/>
      <c r="E31" s="72"/>
      <c r="F31" s="72"/>
      <c r="G31" s="73"/>
      <c r="H31" s="74" t="s">
        <v>82</v>
      </c>
      <c r="I31" s="139" t="s">
        <v>154</v>
      </c>
      <c r="J31" s="75"/>
      <c r="K31" s="76"/>
      <c r="L31" s="77"/>
      <c r="M31" s="77"/>
      <c r="N31" s="78"/>
    </row>
    <row r="32" spans="2:14" s="1" customFormat="1" ht="11.25">
      <c r="B32" s="136"/>
      <c r="C32" s="32">
        <v>0</v>
      </c>
      <c r="D32" s="53" t="s">
        <v>18</v>
      </c>
      <c r="E32" s="32">
        <v>40</v>
      </c>
      <c r="F32" s="33">
        <v>0.3</v>
      </c>
      <c r="G32" s="53">
        <f>IF((AND(NOT(C32=""),NOT(F32=""))),F32*C32,(""))</f>
        <v>0</v>
      </c>
      <c r="H32" s="53" t="s">
        <v>17</v>
      </c>
      <c r="I32" s="53">
        <v>0.05</v>
      </c>
      <c r="J32" s="62">
        <f>'Preis-Übersicht'!$D$15</f>
        <v>0</v>
      </c>
      <c r="K32" s="53">
        <f>IF(AND(C32&lt;&gt;"",I32&lt;&gt;""),I32*C32,(""))</f>
        <v>0</v>
      </c>
      <c r="L32" s="52">
        <f>IF((AND(NOT(G32=""),NOT(E32=""))),E32*G32,(""))</f>
        <v>0</v>
      </c>
      <c r="M32" s="52">
        <f>IF((AND(NOT(J32=""),NOT(K32=""))),K32*J32,(""))</f>
        <v>0</v>
      </c>
      <c r="N32" s="79">
        <f>IF((AND(L32="",M32="")),"",SUM(L32,M32))</f>
        <v>0</v>
      </c>
    </row>
    <row r="33" spans="2:14" s="1" customFormat="1" ht="12.75" customHeight="1">
      <c r="B33" s="136"/>
      <c r="C33" s="29"/>
      <c r="D33" s="25"/>
      <c r="E33" s="25"/>
      <c r="F33" s="25"/>
      <c r="G33" s="34"/>
      <c r="H33" s="28" t="s">
        <v>83</v>
      </c>
      <c r="I33" s="194" t="s">
        <v>154</v>
      </c>
      <c r="J33" s="61"/>
      <c r="K33" s="65"/>
      <c r="L33" s="7"/>
      <c r="M33" s="7"/>
      <c r="N33" s="93"/>
    </row>
    <row r="34" spans="2:14" s="1" customFormat="1" ht="11.25">
      <c r="B34" s="136"/>
      <c r="C34" s="30"/>
      <c r="D34" s="159"/>
      <c r="E34" s="30"/>
      <c r="F34" s="31"/>
      <c r="G34" s="53"/>
      <c r="H34" s="53" t="s">
        <v>17</v>
      </c>
      <c r="I34" s="53">
        <v>0.8</v>
      </c>
      <c r="J34" s="62">
        <f>'Preis-Übersicht'!$D$4</f>
        <v>0</v>
      </c>
      <c r="K34" s="53">
        <f>IF((AND(NOT($C$32=""),NOT(I34=""))),I34*$C$32,(""))</f>
        <v>0</v>
      </c>
      <c r="L34" s="52" t="str">
        <f>IF((AND(NOT(G34=""),NOT(E34=""))),E34*G34,(""))</f>
        <v/>
      </c>
      <c r="M34" s="52">
        <f>IF((AND(NOT(J34=""),NOT(K34=""))),K34*J34,(""))</f>
        <v>0</v>
      </c>
      <c r="N34" s="79">
        <f>IF((AND(L34="",M34="")),"",SUM(L34,M34))</f>
        <v>0</v>
      </c>
    </row>
    <row r="35" spans="2:14" s="1" customFormat="1" ht="12.75" customHeight="1">
      <c r="B35" s="136"/>
      <c r="C35" s="29"/>
      <c r="D35" s="25"/>
      <c r="E35" s="25"/>
      <c r="F35" s="25"/>
      <c r="G35" s="34"/>
      <c r="H35" s="28" t="s">
        <v>78</v>
      </c>
      <c r="I35" s="181" t="s">
        <v>158</v>
      </c>
      <c r="J35" s="61"/>
      <c r="K35" s="65"/>
      <c r="L35" s="7"/>
      <c r="M35" s="7"/>
      <c r="N35" s="93"/>
    </row>
    <row r="36" spans="2:14" s="1" customFormat="1" ht="11.25">
      <c r="B36" s="136"/>
      <c r="C36" s="30"/>
      <c r="D36" s="159"/>
      <c r="E36" s="30"/>
      <c r="F36" s="31"/>
      <c r="G36" s="53"/>
      <c r="H36" s="146" t="s">
        <v>17</v>
      </c>
      <c r="I36" s="53">
        <v>1.7</v>
      </c>
      <c r="J36" s="60">
        <f>'Preis-Übersicht'!$D$5</f>
        <v>0</v>
      </c>
      <c r="K36" s="53">
        <f>IF((AND(NOT($C$32=""),NOT(I36=""))),I36*$C$32,(""))</f>
        <v>0</v>
      </c>
      <c r="L36" s="52" t="str">
        <f>IF((AND(NOT(G36=""),NOT(E36=""))),E36*G36,(""))</f>
        <v/>
      </c>
      <c r="M36" s="52">
        <f>IF((AND(NOT(J36=""),NOT(K36=""))),K36*J36,(""))</f>
        <v>0</v>
      </c>
      <c r="N36" s="79">
        <f>IF((AND(L36="",M36="")),"",SUM(L36,M36))</f>
        <v>0</v>
      </c>
    </row>
    <row r="37" spans="2:14" s="1" customFormat="1" ht="12" thickBot="1">
      <c r="B37" s="180"/>
      <c r="C37" s="80"/>
      <c r="D37" s="81"/>
      <c r="E37" s="81"/>
      <c r="F37" s="82"/>
      <c r="G37" s="83"/>
      <c r="H37" s="80"/>
      <c r="I37" s="80"/>
      <c r="J37" s="84"/>
      <c r="K37" s="85"/>
      <c r="L37" s="86" t="s">
        <v>152</v>
      </c>
      <c r="M37" s="87" t="str">
        <f>B31</f>
        <v>1.5</v>
      </c>
      <c r="N37" s="88">
        <f>IF((AND(L36="",M36="",L34="",M34="",L32="",M32="")),"",SUM(L36,M36,L34,M34,L32,M32))</f>
        <v>0</v>
      </c>
    </row>
    <row r="38" spans="2:14" s="2" customFormat="1" ht="12.75" customHeight="1">
      <c r="B38" s="158" t="s">
        <v>70</v>
      </c>
      <c r="C38" s="71" t="s">
        <v>174</v>
      </c>
      <c r="D38" s="72"/>
      <c r="E38" s="72"/>
      <c r="F38" s="72"/>
      <c r="G38" s="73"/>
      <c r="H38" s="74" t="s">
        <v>82</v>
      </c>
      <c r="I38" s="139" t="s">
        <v>154</v>
      </c>
      <c r="J38" s="75"/>
      <c r="K38" s="76"/>
      <c r="L38" s="77"/>
      <c r="M38" s="77"/>
      <c r="N38" s="78"/>
    </row>
    <row r="39" spans="2:14" s="1" customFormat="1" ht="11.25">
      <c r="B39" s="90" t="s">
        <v>84</v>
      </c>
      <c r="C39" s="32">
        <v>0</v>
      </c>
      <c r="D39" s="53" t="s">
        <v>18</v>
      </c>
      <c r="E39" s="32">
        <v>40</v>
      </c>
      <c r="F39" s="33">
        <v>0.15</v>
      </c>
      <c r="G39" s="53">
        <f>IF((AND(NOT(C39=""),NOT(F39=""))),F39*C39,(""))</f>
        <v>0</v>
      </c>
      <c r="H39" s="53" t="s">
        <v>17</v>
      </c>
      <c r="I39" s="53">
        <v>0.05</v>
      </c>
      <c r="J39" s="62">
        <f>'Preis-Übersicht'!$D$15</f>
        <v>0</v>
      </c>
      <c r="K39" s="53">
        <f>IF(AND(C39&lt;&gt;"",I39&lt;&gt;""),I39*C39,(""))</f>
        <v>0</v>
      </c>
      <c r="L39" s="52">
        <f>IF((AND(NOT(G39=""),NOT(E39=""))),E39*G39,(""))</f>
        <v>0</v>
      </c>
      <c r="M39" s="52">
        <f>IF((AND(NOT(J39=""),NOT(K39=""))),K39*J39,(""))</f>
        <v>0</v>
      </c>
      <c r="N39" s="79">
        <f>IF((AND(L39="",M39="")),"",SUM(L39,M39))</f>
        <v>0</v>
      </c>
    </row>
    <row r="40" spans="2:14" s="1" customFormat="1" ht="12.75" customHeight="1">
      <c r="B40" s="136"/>
      <c r="C40" s="29"/>
      <c r="D40" s="25"/>
      <c r="E40" s="25"/>
      <c r="F40" s="25"/>
      <c r="G40" s="34"/>
      <c r="H40" s="28" t="s">
        <v>80</v>
      </c>
      <c r="I40" s="194" t="s">
        <v>154</v>
      </c>
      <c r="J40" s="61"/>
      <c r="K40" s="65"/>
      <c r="L40" s="7"/>
      <c r="M40" s="7"/>
      <c r="N40" s="93"/>
    </row>
    <row r="41" spans="2:14" s="1" customFormat="1" ht="11.25">
      <c r="B41" s="136"/>
      <c r="C41" s="30"/>
      <c r="D41" s="159"/>
      <c r="E41" s="30"/>
      <c r="F41" s="31"/>
      <c r="G41" s="53"/>
      <c r="H41" s="53" t="s">
        <v>17</v>
      </c>
      <c r="I41" s="53">
        <v>0.6</v>
      </c>
      <c r="J41" s="62">
        <f>'Preis-Übersicht'!$D$4</f>
        <v>0</v>
      </c>
      <c r="K41" s="53">
        <f>IF((AND(NOT($C$39=""),NOT(I41=""))),I41*$C$39,(""))</f>
        <v>0</v>
      </c>
      <c r="L41" s="52" t="str">
        <f>IF((AND(NOT(G41=""),NOT(E41=""))),E41*G41,(""))</f>
        <v/>
      </c>
      <c r="M41" s="52">
        <f>IF((AND(NOT(J41=""),NOT(K41=""))),K41*J41,(""))</f>
        <v>0</v>
      </c>
      <c r="N41" s="79">
        <f>IF((AND(L41="",M41="")),"",SUM(L41,M41))</f>
        <v>0</v>
      </c>
    </row>
    <row r="42" spans="2:14" s="1" customFormat="1" ht="12.75" customHeight="1">
      <c r="B42" s="136"/>
      <c r="C42" s="29"/>
      <c r="D42" s="25"/>
      <c r="E42" s="25"/>
      <c r="F42" s="25"/>
      <c r="G42" s="34"/>
      <c r="H42" s="28" t="s">
        <v>176</v>
      </c>
      <c r="I42" s="181"/>
      <c r="J42" s="61"/>
      <c r="K42" s="65"/>
      <c r="L42" s="7"/>
      <c r="M42" s="7"/>
      <c r="N42" s="93"/>
    </row>
    <row r="43" spans="2:14" s="1" customFormat="1" ht="11.25">
      <c r="B43" s="136"/>
      <c r="C43" s="30"/>
      <c r="D43" s="159"/>
      <c r="E43" s="30"/>
      <c r="F43" s="31"/>
      <c r="G43" s="53"/>
      <c r="H43" s="146" t="s">
        <v>18</v>
      </c>
      <c r="I43" s="53">
        <v>1</v>
      </c>
      <c r="J43" s="60">
        <f>'Preis-Übersicht'!$D$13</f>
        <v>0</v>
      </c>
      <c r="K43" s="53">
        <f>IF((AND(NOT($C$39=""),NOT(I43=""))),I43*$C$39,(""))</f>
        <v>0</v>
      </c>
      <c r="L43" s="52" t="str">
        <f>IF((AND(NOT(G43=""),NOT(E43=""))),E43*G43,(""))</f>
        <v/>
      </c>
      <c r="M43" s="52">
        <f>IF((AND(NOT(J43=""),NOT(K43=""))),K43*J43,(""))</f>
        <v>0</v>
      </c>
      <c r="N43" s="79">
        <f>IF((AND(L43="",M43="")),"",SUM(L43,M43))</f>
        <v>0</v>
      </c>
    </row>
    <row r="44" spans="2:14" s="1" customFormat="1" ht="12" thickBot="1">
      <c r="B44" s="180"/>
      <c r="C44" s="80"/>
      <c r="D44" s="81"/>
      <c r="E44" s="81"/>
      <c r="F44" s="82"/>
      <c r="G44" s="83"/>
      <c r="H44" s="80"/>
      <c r="I44" s="80"/>
      <c r="J44" s="84"/>
      <c r="K44" s="85"/>
      <c r="L44" s="86" t="s">
        <v>152</v>
      </c>
      <c r="M44" s="87" t="str">
        <f>B38</f>
        <v>1.6</v>
      </c>
      <c r="N44" s="88">
        <f>IF((AND(L43="",M43="",L41="",M41="",L39="",M39="")),"",SUM(L43,M43,L41,M41,L39,M39))</f>
        <v>0</v>
      </c>
    </row>
    <row r="45" spans="2:14" s="1" customFormat="1" ht="12.75" customHeight="1">
      <c r="B45" s="94" t="s">
        <v>71</v>
      </c>
      <c r="C45" s="71" t="s">
        <v>89</v>
      </c>
      <c r="D45" s="72"/>
      <c r="E45" s="72"/>
      <c r="F45" s="72"/>
      <c r="G45" s="154"/>
      <c r="H45" s="74" t="s">
        <v>80</v>
      </c>
      <c r="I45" s="139"/>
      <c r="J45" s="75"/>
      <c r="K45" s="76"/>
      <c r="L45" s="77"/>
      <c r="M45" s="77"/>
      <c r="N45" s="78"/>
    </row>
    <row r="46" spans="2:14" s="1" customFormat="1" ht="11.25">
      <c r="B46" s="95" t="s">
        <v>136</v>
      </c>
      <c r="C46" s="32">
        <v>0</v>
      </c>
      <c r="D46" s="53" t="s">
        <v>16</v>
      </c>
      <c r="E46" s="32">
        <v>40</v>
      </c>
      <c r="F46" s="33">
        <v>0.1</v>
      </c>
      <c r="G46" s="53">
        <f>IF((AND(NOT(C46=""),NOT(F46=""))),F46*C46,(""))</f>
        <v>0</v>
      </c>
      <c r="H46" s="135" t="s">
        <v>17</v>
      </c>
      <c r="I46" s="53">
        <v>0.8</v>
      </c>
      <c r="J46" s="62">
        <f>'Preis-Übersicht'!$D$17</f>
        <v>0</v>
      </c>
      <c r="K46" s="53">
        <f>IF((AND(NOT(C46=""),NOT(I46=""))),I46*C46,(""))</f>
        <v>0</v>
      </c>
      <c r="L46" s="52">
        <f>IF((AND(NOT(G46=""),NOT(E46=""))),E46*G46,(""))</f>
        <v>0</v>
      </c>
      <c r="M46" s="52">
        <f>IF((AND(NOT(J46=""),NOT(K46=""))),K46*J46,(""))</f>
        <v>0</v>
      </c>
      <c r="N46" s="79">
        <f>IF((AND(L46="",M46="")),"",SUM(L46,M46))</f>
        <v>0</v>
      </c>
    </row>
    <row r="47" spans="2:14" s="1" customFormat="1" ht="12" thickBot="1">
      <c r="B47" s="192"/>
      <c r="C47" s="155"/>
      <c r="D47" s="81"/>
      <c r="E47" s="81"/>
      <c r="F47" s="82"/>
      <c r="G47" s="83"/>
      <c r="H47" s="80"/>
      <c r="I47" s="80"/>
      <c r="J47" s="84"/>
      <c r="K47" s="156"/>
      <c r="L47" s="86" t="s">
        <v>152</v>
      </c>
      <c r="M47" s="133" t="str">
        <f>B45</f>
        <v>1.7</v>
      </c>
      <c r="N47" s="134">
        <f>IF((AND(L46="",M46="")),"",SUM(L46,M46))</f>
        <v>0</v>
      </c>
    </row>
    <row r="48" spans="2:14" s="1" customFormat="1" ht="12.75" customHeight="1">
      <c r="B48" s="190" t="s">
        <v>86</v>
      </c>
      <c r="C48" s="71" t="s">
        <v>170</v>
      </c>
      <c r="D48" s="72"/>
      <c r="E48" s="72"/>
      <c r="F48" s="72"/>
      <c r="G48" s="154"/>
      <c r="H48" s="74" t="s">
        <v>99</v>
      </c>
      <c r="I48" s="139"/>
      <c r="J48" s="75"/>
      <c r="K48" s="76"/>
      <c r="L48" s="77"/>
      <c r="M48" s="77"/>
      <c r="N48" s="78"/>
    </row>
    <row r="49" spans="2:14" s="1" customFormat="1" ht="11.25">
      <c r="B49" s="191"/>
      <c r="C49" s="32">
        <v>0</v>
      </c>
      <c r="D49" s="53" t="s">
        <v>16</v>
      </c>
      <c r="E49" s="32">
        <v>40</v>
      </c>
      <c r="F49" s="32">
        <v>0.02</v>
      </c>
      <c r="G49" s="53">
        <f>IF((AND(NOT(C49=""),NOT(F49=""))),F49*C49,(""))</f>
        <v>0</v>
      </c>
      <c r="H49" s="53" t="s">
        <v>17</v>
      </c>
      <c r="I49" s="53">
        <v>0.1</v>
      </c>
      <c r="J49" s="62">
        <f>'Preis-Übersicht'!$D$15</f>
        <v>0</v>
      </c>
      <c r="K49" s="53">
        <f>IF((AND(NOT(C49=""),NOT(I49=""))),I49*C49,(""))</f>
        <v>0</v>
      </c>
      <c r="L49" s="52">
        <f>IF((AND(NOT(G49=""),NOT(E49=""))),E49*G49,(""))</f>
        <v>0</v>
      </c>
      <c r="M49" s="52">
        <f>IF((AND(NOT(J49=""),NOT(K49=""))),K49*J49,(""))</f>
        <v>0</v>
      </c>
      <c r="N49" s="79">
        <f>IF((AND(L49="",M49="")),"",SUM(L49,M49))</f>
        <v>0</v>
      </c>
    </row>
    <row r="50" spans="2:14" s="1" customFormat="1" ht="12" thickBot="1">
      <c r="B50" s="192"/>
      <c r="C50" s="80"/>
      <c r="D50" s="81"/>
      <c r="E50" s="81"/>
      <c r="F50" s="82"/>
      <c r="G50" s="157"/>
      <c r="H50" s="80"/>
      <c r="I50" s="80"/>
      <c r="J50" s="84"/>
      <c r="K50" s="85"/>
      <c r="L50" s="86" t="s">
        <v>152</v>
      </c>
      <c r="M50" s="87" t="str">
        <f>B48</f>
        <v>1.8</v>
      </c>
      <c r="N50" s="88">
        <f>IF((AND(L49="",M49="")),"",SUM(L49,M49,))</f>
        <v>0</v>
      </c>
    </row>
    <row r="51" spans="2:14" s="1" customFormat="1" ht="12.75" customHeight="1">
      <c r="B51" s="94" t="s">
        <v>88</v>
      </c>
      <c r="C51" s="71" t="s">
        <v>91</v>
      </c>
      <c r="D51" s="72"/>
      <c r="E51" s="72"/>
      <c r="F51" s="72"/>
      <c r="G51" s="154"/>
      <c r="H51" s="74" t="s">
        <v>80</v>
      </c>
      <c r="I51" s="139" t="s">
        <v>92</v>
      </c>
      <c r="J51" s="75"/>
      <c r="K51" s="76"/>
      <c r="L51" s="77"/>
      <c r="M51" s="77"/>
      <c r="N51" s="78"/>
    </row>
    <row r="52" spans="2:14" s="1" customFormat="1" ht="11.25">
      <c r="B52" s="95"/>
      <c r="C52" s="32">
        <v>0</v>
      </c>
      <c r="D52" s="53" t="s">
        <v>16</v>
      </c>
      <c r="E52" s="32">
        <v>40</v>
      </c>
      <c r="F52" s="33">
        <v>0.2</v>
      </c>
      <c r="G52" s="53">
        <f>IF((AND(NOT(C52=""),NOT(F52=""))),F52*C52,(""))</f>
        <v>0</v>
      </c>
      <c r="H52" s="135" t="s">
        <v>17</v>
      </c>
      <c r="I52" s="53">
        <v>2.5</v>
      </c>
      <c r="J52" s="62">
        <f>'Preis-Übersicht'!$D$17</f>
        <v>0</v>
      </c>
      <c r="K52" s="53">
        <f>IF((AND(NOT(C52=""),NOT(I52=""))),I52*C52,(""))</f>
        <v>0</v>
      </c>
      <c r="L52" s="52">
        <f>IF((AND(NOT(G52=""),NOT(E52=""))),E52*G52,(""))</f>
        <v>0</v>
      </c>
      <c r="M52" s="52">
        <f>IF((AND(NOT(J52=""),NOT(K52=""))),K52*J52,(""))</f>
        <v>0</v>
      </c>
      <c r="N52" s="79">
        <f>IF((AND(L52="",M52="")),"",SUM(L52,M52))</f>
        <v>0</v>
      </c>
    </row>
    <row r="53" spans="2:14" s="1" customFormat="1" ht="12" thickBot="1">
      <c r="B53" s="192"/>
      <c r="C53" s="155"/>
      <c r="D53" s="81"/>
      <c r="E53" s="81"/>
      <c r="F53" s="82"/>
      <c r="G53" s="83"/>
      <c r="H53" s="80"/>
      <c r="I53" s="80"/>
      <c r="J53" s="84"/>
      <c r="K53" s="156"/>
      <c r="L53" s="86" t="s">
        <v>152</v>
      </c>
      <c r="M53" s="133" t="str">
        <f>B51</f>
        <v>1.9</v>
      </c>
      <c r="N53" s="134">
        <f>IF((AND(L52="",M52="")),"",SUM(L52,M52))</f>
        <v>0</v>
      </c>
    </row>
    <row r="54" spans="2:14" s="1" customFormat="1" ht="12.75" customHeight="1">
      <c r="B54" s="89" t="s">
        <v>90</v>
      </c>
      <c r="C54" s="71" t="s">
        <v>151</v>
      </c>
      <c r="D54" s="72"/>
      <c r="E54" s="72"/>
      <c r="F54" s="72"/>
      <c r="G54" s="154"/>
      <c r="H54" s="74" t="s">
        <v>80</v>
      </c>
      <c r="I54" s="139"/>
      <c r="J54" s="75"/>
      <c r="K54" s="76"/>
      <c r="L54" s="77"/>
      <c r="M54" s="77"/>
      <c r="N54" s="78"/>
    </row>
    <row r="55" spans="2:14" s="1" customFormat="1" ht="11.25">
      <c r="B55" s="90"/>
      <c r="C55" s="33">
        <v>0</v>
      </c>
      <c r="D55" s="53" t="s">
        <v>16</v>
      </c>
      <c r="E55" s="33">
        <v>40</v>
      </c>
      <c r="F55" s="33">
        <v>0.1</v>
      </c>
      <c r="G55" s="53">
        <f>IF((AND(NOT(C55=""),NOT(F55=""))),F55*C55,(""))</f>
        <v>0</v>
      </c>
      <c r="H55" s="53" t="s">
        <v>17</v>
      </c>
      <c r="I55" s="53">
        <v>1.2</v>
      </c>
      <c r="J55" s="62">
        <f>'Preis-Übersicht'!$D$17</f>
        <v>0</v>
      </c>
      <c r="K55" s="53">
        <f>IF((AND(NOT(C55=""),NOT(I55=""))),I55*C55,(""))</f>
        <v>0</v>
      </c>
      <c r="L55" s="52">
        <f>IF((AND(NOT(G55=""),NOT(E55=""))),E55*G55,(""))</f>
        <v>0</v>
      </c>
      <c r="M55" s="52">
        <f>IF((AND(NOT(J55=""),NOT(K55=""))),K55*J55,(""))</f>
        <v>0</v>
      </c>
      <c r="N55" s="79">
        <f>IF((AND(L55="",M55="")),"",SUM(L55,M55))</f>
        <v>0</v>
      </c>
    </row>
    <row r="56" spans="2:14" s="1" customFormat="1" ht="12.75" customHeight="1">
      <c r="B56" s="90"/>
      <c r="C56" s="29"/>
      <c r="D56" s="25"/>
      <c r="E56" s="25"/>
      <c r="F56" s="25"/>
      <c r="G56" s="34"/>
      <c r="H56" s="28" t="s">
        <v>97</v>
      </c>
      <c r="I56" s="140"/>
      <c r="J56" s="61"/>
      <c r="K56" s="65"/>
      <c r="L56" s="26"/>
      <c r="M56" s="26"/>
      <c r="N56" s="91"/>
    </row>
    <row r="57" spans="2:14" s="1" customFormat="1" ht="11.25">
      <c r="B57" s="90"/>
      <c r="C57" s="30"/>
      <c r="D57" s="30"/>
      <c r="E57" s="30"/>
      <c r="F57" s="31"/>
      <c r="G57" s="53"/>
      <c r="H57" s="53" t="s">
        <v>17</v>
      </c>
      <c r="I57" s="53">
        <v>2</v>
      </c>
      <c r="J57" s="62">
        <f>'Preis-Übersicht'!$D$21</f>
        <v>0</v>
      </c>
      <c r="K57" s="53">
        <f>IF((AND(NOT(C55=""),NOT(I57=""))),I57*C55,(""))</f>
        <v>0</v>
      </c>
      <c r="L57" s="52" t="str">
        <f>IF((AND(NOT(G57=""),NOT(E57=""))),E57*G57,(""))</f>
        <v/>
      </c>
      <c r="M57" s="52">
        <f>IF((AND(NOT(J57=""),NOT(K57=""))),K57*J57,(""))</f>
        <v>0</v>
      </c>
      <c r="N57" s="79">
        <f>IF((AND(L57="",M57="")),"",SUM(L57,M57))</f>
        <v>0</v>
      </c>
    </row>
    <row r="58" spans="2:14" s="1" customFormat="1" ht="12" thickBot="1">
      <c r="B58" s="92"/>
      <c r="C58" s="80"/>
      <c r="D58" s="81"/>
      <c r="E58" s="81"/>
      <c r="F58" s="82"/>
      <c r="G58" s="83"/>
      <c r="H58" s="80"/>
      <c r="I58" s="80"/>
      <c r="J58" s="84"/>
      <c r="K58" s="85"/>
      <c r="L58" s="86" t="s">
        <v>152</v>
      </c>
      <c r="M58" s="87" t="str">
        <f>B54</f>
        <v>1.10</v>
      </c>
      <c r="N58" s="88">
        <f>IF((AND(L57="",M57="",L55="",M55="")),"",SUM(L57,M57,L55,M55))</f>
        <v>0</v>
      </c>
    </row>
    <row r="59" spans="2:14" s="1" customFormat="1" ht="12.75" customHeight="1">
      <c r="B59" s="89" t="s">
        <v>93</v>
      </c>
      <c r="C59" s="71" t="s">
        <v>131</v>
      </c>
      <c r="D59" s="72"/>
      <c r="E59" s="72"/>
      <c r="F59" s="72"/>
      <c r="G59" s="154"/>
      <c r="H59" s="74"/>
      <c r="I59" s="139"/>
      <c r="J59" s="75"/>
      <c r="K59" s="76"/>
      <c r="L59" s="77"/>
      <c r="M59" s="77"/>
      <c r="N59" s="78"/>
    </row>
    <row r="60" spans="2:14" s="1" customFormat="1" ht="11.25">
      <c r="B60" s="90"/>
      <c r="C60" s="33">
        <v>0</v>
      </c>
      <c r="D60" s="146" t="s">
        <v>18</v>
      </c>
      <c r="E60" s="33">
        <v>40</v>
      </c>
      <c r="F60" s="33">
        <v>0.15</v>
      </c>
      <c r="G60" s="53">
        <f>IF((AND(NOT(C60=""),NOT(F60=""))),F60*C60,(""))</f>
        <v>0</v>
      </c>
      <c r="H60" s="11"/>
      <c r="I60" s="11"/>
      <c r="J60" s="11"/>
      <c r="K60" s="11" t="str">
        <f>IF((AND(NOT(C60=""),NOT(I60=""))),I60*C60,(""))</f>
        <v/>
      </c>
      <c r="L60" s="52">
        <f>IF((AND(NOT(G60=""),NOT(E60=""))),E60*G60,(""))</f>
        <v>0</v>
      </c>
      <c r="M60" s="52" t="str">
        <f>IF((AND(NOT(J60=""),NOT(K60=""))),K60*J60,(""))</f>
        <v/>
      </c>
      <c r="N60" s="79">
        <f>IF((AND(L60="",M60="")),"",SUM(L60,M60))</f>
        <v>0</v>
      </c>
    </row>
    <row r="61" spans="2:14" s="1" customFormat="1" ht="12" thickBot="1">
      <c r="B61" s="92"/>
      <c r="C61" s="80"/>
      <c r="D61" s="81"/>
      <c r="E61" s="81"/>
      <c r="F61" s="82"/>
      <c r="G61" s="83"/>
      <c r="H61" s="80"/>
      <c r="I61" s="80"/>
      <c r="J61" s="84"/>
      <c r="K61" s="85"/>
      <c r="L61" s="86" t="s">
        <v>152</v>
      </c>
      <c r="M61" s="87" t="str">
        <f>B59</f>
        <v>1.11</v>
      </c>
      <c r="N61" s="134">
        <f>IF((AND(L60="",M60="")),"",SUM(L60,M60))</f>
        <v>0</v>
      </c>
    </row>
    <row r="62" spans="2:14" s="1" customFormat="1" ht="12.75" customHeight="1">
      <c r="B62" s="89" t="s">
        <v>122</v>
      </c>
      <c r="C62" s="71" t="s">
        <v>162</v>
      </c>
      <c r="D62" s="72"/>
      <c r="E62" s="72"/>
      <c r="F62" s="72"/>
      <c r="G62" s="154"/>
      <c r="H62" s="74" t="s">
        <v>80</v>
      </c>
      <c r="I62" s="139" t="s">
        <v>92</v>
      </c>
      <c r="J62" s="75"/>
      <c r="K62" s="76"/>
      <c r="L62" s="77"/>
      <c r="M62" s="77"/>
      <c r="N62" s="78"/>
    </row>
    <row r="63" spans="2:14" s="1" customFormat="1" ht="11.25">
      <c r="B63" s="90"/>
      <c r="C63" s="33">
        <v>0</v>
      </c>
      <c r="D63" s="146" t="s">
        <v>16</v>
      </c>
      <c r="E63" s="33">
        <v>40</v>
      </c>
      <c r="F63" s="33">
        <v>0.15</v>
      </c>
      <c r="G63" s="53">
        <f>IF((AND(NOT(C63=""),NOT(F63=""))),F63*C63,(""))</f>
        <v>0</v>
      </c>
      <c r="H63" s="146" t="s">
        <v>17</v>
      </c>
      <c r="I63" s="53">
        <v>2.5</v>
      </c>
      <c r="J63" s="62">
        <f>'Preis-Übersicht'!$D$17</f>
        <v>0</v>
      </c>
      <c r="K63" s="53">
        <f>IF((AND(NOT(C63=""),NOT(I63=""))),I63*C63,(""))</f>
        <v>0</v>
      </c>
      <c r="L63" s="52">
        <f>IF((AND(NOT(G63=""),NOT(E63=""))),E63*G63,(""))</f>
        <v>0</v>
      </c>
      <c r="M63" s="52">
        <f>IF((AND(NOT(J63=""),NOT(K63=""))),K63*J63,(""))</f>
        <v>0</v>
      </c>
      <c r="N63" s="79">
        <f>IF((AND(L63="",M63="")),"",SUM(L63,M63))</f>
        <v>0</v>
      </c>
    </row>
    <row r="64" spans="2:14" s="1" customFormat="1" ht="12" thickBot="1">
      <c r="B64" s="92"/>
      <c r="C64" s="80"/>
      <c r="D64" s="81"/>
      <c r="E64" s="81"/>
      <c r="F64" s="82"/>
      <c r="G64" s="83"/>
      <c r="H64" s="80"/>
      <c r="I64" s="80"/>
      <c r="J64" s="84"/>
      <c r="K64" s="85"/>
      <c r="L64" s="86" t="s">
        <v>152</v>
      </c>
      <c r="M64" s="87" t="str">
        <f>B62</f>
        <v>1.12</v>
      </c>
      <c r="N64" s="134">
        <f>IF((AND(L63="",M63="")),"",SUM(L63,M63))</f>
        <v>0</v>
      </c>
    </row>
    <row r="65" spans="2:14" s="1" customFormat="1" ht="12.75" customHeight="1">
      <c r="B65" s="94" t="s">
        <v>124</v>
      </c>
      <c r="C65" s="71" t="s">
        <v>94</v>
      </c>
      <c r="D65" s="72"/>
      <c r="E65" s="72"/>
      <c r="F65" s="72"/>
      <c r="G65" s="73"/>
      <c r="H65" s="74" t="s">
        <v>80</v>
      </c>
      <c r="I65" s="139"/>
      <c r="J65" s="75"/>
      <c r="K65" s="76"/>
      <c r="L65" s="77"/>
      <c r="M65" s="77"/>
      <c r="N65" s="78"/>
    </row>
    <row r="66" spans="2:14" s="1" customFormat="1" ht="11.25">
      <c r="B66" s="166"/>
      <c r="C66" s="32">
        <v>0</v>
      </c>
      <c r="D66" s="53" t="s">
        <v>16</v>
      </c>
      <c r="E66" s="32">
        <v>40</v>
      </c>
      <c r="F66" s="33">
        <v>0.2</v>
      </c>
      <c r="G66" s="53">
        <f>IF((AND(NOT(C66=""),NOT(F66=""))),F66*C66,(""))</f>
        <v>0</v>
      </c>
      <c r="H66" s="135" t="s">
        <v>17</v>
      </c>
      <c r="I66" s="53">
        <v>1.5</v>
      </c>
      <c r="J66" s="62">
        <f>'Preis-Übersicht'!$D$17</f>
        <v>0</v>
      </c>
      <c r="K66" s="53">
        <f>IF((AND(NOT(C66=""),NOT(I66=""))),I66*C66,(""))</f>
        <v>0</v>
      </c>
      <c r="L66" s="52">
        <f>IF((AND(NOT(G66=""),NOT(E66=""))),E66*G66,(""))</f>
        <v>0</v>
      </c>
      <c r="M66" s="52">
        <f>IF((AND(NOT(J66=""),NOT(K66=""))),K66*J66,(""))</f>
        <v>0</v>
      </c>
      <c r="N66" s="79">
        <f>IF((AND(L66="",M66="")),"",SUM(L66,M66))</f>
        <v>0</v>
      </c>
    </row>
    <row r="67" spans="2:14" s="1" customFormat="1" ht="12" thickBot="1">
      <c r="B67" s="180"/>
      <c r="C67" s="155"/>
      <c r="D67" s="81"/>
      <c r="E67" s="81"/>
      <c r="F67" s="82"/>
      <c r="G67" s="83"/>
      <c r="H67" s="80"/>
      <c r="I67" s="80"/>
      <c r="J67" s="84"/>
      <c r="K67" s="156"/>
      <c r="L67" s="86" t="s">
        <v>152</v>
      </c>
      <c r="M67" s="133" t="str">
        <f>B65</f>
        <v>1.13</v>
      </c>
      <c r="N67" s="134">
        <f>IF((AND(L66="",M66="")),"",SUM(L66,M66))</f>
        <v>0</v>
      </c>
    </row>
    <row r="68" spans="2:14">
      <c r="B68" s="89" t="s">
        <v>126</v>
      </c>
      <c r="C68" s="71" t="s">
        <v>108</v>
      </c>
      <c r="D68" s="72"/>
      <c r="E68" s="72"/>
      <c r="F68" s="72"/>
      <c r="G68" s="73"/>
      <c r="H68" s="74" t="s">
        <v>109</v>
      </c>
      <c r="I68" s="139"/>
      <c r="J68" s="75"/>
      <c r="K68" s="76"/>
      <c r="L68" s="77"/>
      <c r="M68" s="77"/>
      <c r="N68" s="78"/>
    </row>
    <row r="69" spans="2:14">
      <c r="B69" s="90"/>
      <c r="C69" s="32">
        <v>0</v>
      </c>
      <c r="D69" s="53" t="s">
        <v>18</v>
      </c>
      <c r="E69" s="32">
        <v>40</v>
      </c>
      <c r="F69" s="33">
        <v>0.2</v>
      </c>
      <c r="G69" s="53">
        <f>IF((AND(NOT(C69=""),NOT(F69=""))),F69*C69,(""))</f>
        <v>0</v>
      </c>
      <c r="H69" s="146" t="s">
        <v>81</v>
      </c>
      <c r="I69" s="53">
        <v>4</v>
      </c>
      <c r="J69" s="62">
        <f>'Preis-Übersicht'!$D$7</f>
        <v>0</v>
      </c>
      <c r="K69" s="53">
        <f>IF(AND(C69&lt;&gt;"",I69&lt;&gt;""),I69*C69,(""))</f>
        <v>0</v>
      </c>
      <c r="L69" s="52">
        <f>IF((AND(NOT(G69=""),NOT(E69=""))),E69*G69,(""))</f>
        <v>0</v>
      </c>
      <c r="M69" s="52">
        <f>IF((AND(NOT(J69=""),NOT(K69=""))),K69*J69,(""))</f>
        <v>0</v>
      </c>
      <c r="N69" s="79">
        <f>IF((AND(L69="",M69="")),"",SUM(L69,M69))</f>
        <v>0</v>
      </c>
    </row>
    <row r="70" spans="2:14">
      <c r="B70" s="90"/>
      <c r="C70" s="29"/>
      <c r="D70" s="25"/>
      <c r="E70" s="25"/>
      <c r="F70" s="25"/>
      <c r="G70" s="34"/>
      <c r="H70" s="28" t="s">
        <v>128</v>
      </c>
      <c r="I70" s="140"/>
      <c r="J70" s="61"/>
      <c r="K70" s="65"/>
      <c r="L70" s="7"/>
      <c r="M70" s="7"/>
      <c r="N70" s="93"/>
    </row>
    <row r="71" spans="2:14">
      <c r="B71" s="90"/>
      <c r="C71" s="30"/>
      <c r="D71" s="30"/>
      <c r="E71" s="30"/>
      <c r="F71" s="31"/>
      <c r="G71" s="53"/>
      <c r="H71" s="146" t="s">
        <v>18</v>
      </c>
      <c r="I71" s="53">
        <v>0.5</v>
      </c>
      <c r="J71" s="62">
        <f>'Preis-Übersicht'!$D$6</f>
        <v>0</v>
      </c>
      <c r="K71" s="53">
        <f>IF((AND(NOT(C69=""),NOT(I71=""))),I71*C69,(""))</f>
        <v>0</v>
      </c>
      <c r="L71" s="52" t="str">
        <f>IF((AND(NOT(G71=""),NOT(E71=""))),E71*G71,(""))</f>
        <v/>
      </c>
      <c r="M71" s="52">
        <f>IF((AND(NOT(J71=""),NOT(K71=""))),K71*J71,(""))</f>
        <v>0</v>
      </c>
      <c r="N71" s="79">
        <f>IF((AND(L71="",M71="")),"",SUM(L71,M71))</f>
        <v>0</v>
      </c>
    </row>
    <row r="72" spans="2:14">
      <c r="B72" s="90"/>
      <c r="C72" s="29"/>
      <c r="D72" s="25"/>
      <c r="E72" s="25"/>
      <c r="F72" s="25"/>
      <c r="G72" s="34"/>
      <c r="H72" s="28" t="s">
        <v>111</v>
      </c>
      <c r="I72" s="193"/>
      <c r="J72" s="61"/>
      <c r="K72" s="65"/>
      <c r="L72" s="7"/>
      <c r="M72" s="7"/>
      <c r="N72" s="93"/>
    </row>
    <row r="73" spans="2:14">
      <c r="B73" s="90"/>
      <c r="C73" s="32">
        <v>0</v>
      </c>
      <c r="D73" s="53" t="s">
        <v>16</v>
      </c>
      <c r="E73" s="30"/>
      <c r="F73" s="31"/>
      <c r="G73" s="53"/>
      <c r="H73" s="146" t="s">
        <v>16</v>
      </c>
      <c r="I73" s="53">
        <v>1.05</v>
      </c>
      <c r="J73" s="62">
        <f>'Preis-Übersicht'!$D$8</f>
        <v>0</v>
      </c>
      <c r="K73" s="53">
        <f>IF((AND(NOT(C73=""),NOT(I73=""))),I73*C73,(""))</f>
        <v>0</v>
      </c>
      <c r="L73" s="52" t="str">
        <f>IF((AND(NOT(G73=""),NOT(E73=""))),E73*G73,(""))</f>
        <v/>
      </c>
      <c r="M73" s="52">
        <f>IF((AND(NOT(J73=""),NOT(K73=""))),K73*J73,(""))</f>
        <v>0</v>
      </c>
      <c r="N73" s="79">
        <f>IF((AND(L73="",M73="")),"",SUM(L73,M73))</f>
        <v>0</v>
      </c>
    </row>
    <row r="74" spans="2:14" ht="13.5" thickBot="1">
      <c r="B74" s="92"/>
      <c r="C74" s="80"/>
      <c r="D74" s="81"/>
      <c r="E74" s="81"/>
      <c r="F74" s="82"/>
      <c r="G74" s="83"/>
      <c r="H74" s="80"/>
      <c r="I74" s="80"/>
      <c r="J74" s="84"/>
      <c r="K74" s="85"/>
      <c r="L74" s="86" t="s">
        <v>152</v>
      </c>
      <c r="M74" s="87" t="str">
        <f>B68</f>
        <v>1.14</v>
      </c>
      <c r="N74" s="88">
        <f>IF((AND(L71="",M71="",L73="",M73="",L69="",M69="")),"",SUM(L71,M71,L73,M73,L69,M69))</f>
        <v>0</v>
      </c>
    </row>
    <row r="75" spans="2:14" s="1" customFormat="1" ht="15" customHeight="1">
      <c r="B75" s="190" t="s">
        <v>127</v>
      </c>
      <c r="C75" s="123" t="s">
        <v>114</v>
      </c>
      <c r="D75" s="124"/>
      <c r="E75" s="124"/>
      <c r="F75" s="124"/>
      <c r="G75" s="73"/>
      <c r="H75" s="125"/>
      <c r="I75" s="124"/>
      <c r="J75" s="126"/>
      <c r="K75" s="127"/>
      <c r="L75" s="128"/>
      <c r="M75" s="128"/>
      <c r="N75" s="129"/>
    </row>
    <row r="76" spans="2:14" s="1" customFormat="1" ht="11.25">
      <c r="B76" s="191"/>
      <c r="C76" s="33">
        <v>0</v>
      </c>
      <c r="D76" s="146" t="s">
        <v>157</v>
      </c>
      <c r="E76" s="33">
        <v>40</v>
      </c>
      <c r="F76" s="33">
        <v>0.3</v>
      </c>
      <c r="G76" s="53">
        <f>IF((AND(NOT(C76=""),NOT(F76=""))),F76*C76,(""))</f>
        <v>0</v>
      </c>
      <c r="H76" s="11"/>
      <c r="I76" s="11"/>
      <c r="J76" s="11"/>
      <c r="K76" s="11" t="str">
        <f>IF((AND(NOT(C76=""),NOT(I76=""))),I76*C76,(""))</f>
        <v/>
      </c>
      <c r="L76" s="52">
        <f>IF((AND(NOT(G76=""),NOT(E76=""))),E76*G76,(""))</f>
        <v>0</v>
      </c>
      <c r="M76" s="52" t="str">
        <f>IF((AND(NOT(J76=""),NOT(K76=""))),K76*J76,(""))</f>
        <v/>
      </c>
      <c r="N76" s="79"/>
    </row>
    <row r="77" spans="2:14" s="1" customFormat="1" ht="12" thickBot="1">
      <c r="B77" s="192"/>
      <c r="C77" s="80"/>
      <c r="D77" s="81"/>
      <c r="E77" s="81"/>
      <c r="F77" s="82"/>
      <c r="G77" s="83"/>
      <c r="H77" s="80"/>
      <c r="I77" s="80"/>
      <c r="J77" s="84"/>
      <c r="K77" s="85"/>
      <c r="L77" s="86" t="s">
        <v>152</v>
      </c>
      <c r="M77" s="87" t="str">
        <f>B75</f>
        <v>1.15</v>
      </c>
      <c r="N77" s="88">
        <f>IF((AND(L76="",M76="")),"",SUM(L76,M76))</f>
        <v>0</v>
      </c>
    </row>
    <row r="78" spans="2:14" ht="13.5" thickBot="1">
      <c r="B78" s="182"/>
      <c r="C78" s="183"/>
      <c r="D78" s="184"/>
      <c r="E78" s="184"/>
      <c r="F78" s="185"/>
      <c r="G78" s="186"/>
      <c r="H78" s="183"/>
      <c r="I78" s="183"/>
      <c r="J78" s="187"/>
      <c r="K78" s="188"/>
      <c r="L78" s="204" t="s">
        <v>156</v>
      </c>
      <c r="M78" s="205" t="str">
        <f>B15</f>
        <v>1</v>
      </c>
      <c r="N78" s="189">
        <f>N19+N22+N25+N30+N37+N44+N47+N50+N53+N58+N61+N64+N67+N74+N77</f>
        <v>0</v>
      </c>
    </row>
    <row r="79" spans="2:14" ht="13.5" thickTop="1"/>
  </sheetData>
  <pageMargins left="0.70866141732283472" right="0.70866141732283472" top="0.78740157480314965" bottom="0.78740157480314965" header="0.31496062992125984" footer="0.31496062992125984"/>
  <pageSetup paperSize="8" scale="7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Benutzer-Handbuch</vt:lpstr>
      <vt:lpstr>Preis-Übersicht</vt:lpstr>
      <vt:lpstr>Sockelabd._1.4_mit Keller</vt:lpstr>
      <vt:lpstr>Sockelabd._1.4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Kalkulationsdatenblätter</dc:title>
  <dc:subject>Fassaden-Systemfinder</dc:subject>
  <dc:creator>Dipl.-Ing. Marion Niehoff</dc:creator>
  <cp:lastModifiedBy>ABrundiers</cp:lastModifiedBy>
  <cp:lastPrinted>2015-09-21T12:51:01Z</cp:lastPrinted>
  <dcterms:created xsi:type="dcterms:W3CDTF">2006-12-30T11:29:09Z</dcterms:created>
  <dcterms:modified xsi:type="dcterms:W3CDTF">2015-10-23T11:29:36Z</dcterms:modified>
</cp:coreProperties>
</file>