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20" windowHeight="8700" tabRatio="657"/>
  </bookViews>
  <sheets>
    <sheet name="Benutzer-Handbuch" sheetId="3679" r:id="rId1"/>
    <sheet name="Preis-Übersicht" sheetId="3670" r:id="rId2"/>
    <sheet name="Sockelabd._3.1_mit Keller" sheetId="3672" r:id="rId3"/>
    <sheet name="Sockelabd._3.1" sheetId="3678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86" i="3672"/>
  <c r="J24" i="3678"/>
  <c r="M33"/>
  <c r="K32"/>
  <c r="J32"/>
  <c r="M32" s="1"/>
  <c r="G32"/>
  <c r="L32" s="1"/>
  <c r="N32" l="1"/>
  <c r="N33"/>
  <c r="M52" l="1"/>
  <c r="M51"/>
  <c r="K50"/>
  <c r="J50"/>
  <c r="G50"/>
  <c r="L50" s="1"/>
  <c r="M48"/>
  <c r="K47"/>
  <c r="J47"/>
  <c r="G47"/>
  <c r="L47" s="1"/>
  <c r="M45"/>
  <c r="K44"/>
  <c r="J44"/>
  <c r="G44"/>
  <c r="L44" s="1"/>
  <c r="M42"/>
  <c r="K41"/>
  <c r="J41"/>
  <c r="G41"/>
  <c r="L41" s="1"/>
  <c r="M39"/>
  <c r="K38"/>
  <c r="J38"/>
  <c r="G38"/>
  <c r="L38" s="1"/>
  <c r="M36"/>
  <c r="K35"/>
  <c r="J35"/>
  <c r="G35"/>
  <c r="L35" s="1"/>
  <c r="M30"/>
  <c r="L29"/>
  <c r="K29"/>
  <c r="J29"/>
  <c r="K27"/>
  <c r="J27"/>
  <c r="G27"/>
  <c r="L27" s="1"/>
  <c r="M25"/>
  <c r="K24"/>
  <c r="G24"/>
  <c r="L24" s="1"/>
  <c r="M22"/>
  <c r="K21"/>
  <c r="M21" s="1"/>
  <c r="G21"/>
  <c r="L21" s="1"/>
  <c r="M19"/>
  <c r="K18"/>
  <c r="M18" s="1"/>
  <c r="G18"/>
  <c r="L18" s="1"/>
  <c r="G71"/>
  <c r="K127" i="3672"/>
  <c r="J103"/>
  <c r="M104"/>
  <c r="K103"/>
  <c r="G103"/>
  <c r="L103" s="1"/>
  <c r="M29" i="3678" l="1"/>
  <c r="N29" s="1"/>
  <c r="M24"/>
  <c r="N25" s="1"/>
  <c r="M27"/>
  <c r="N27" s="1"/>
  <c r="M35"/>
  <c r="N35" s="1"/>
  <c r="M38"/>
  <c r="N39" s="1"/>
  <c r="M41"/>
  <c r="N42" s="1"/>
  <c r="M44"/>
  <c r="N44" s="1"/>
  <c r="M47"/>
  <c r="N47" s="1"/>
  <c r="M50"/>
  <c r="N51" s="1"/>
  <c r="N18"/>
  <c r="N19"/>
  <c r="N22"/>
  <c r="N21"/>
  <c r="N45"/>
  <c r="M103" i="3672"/>
  <c r="N103" s="1"/>
  <c r="N41" i="3678" l="1"/>
  <c r="N30"/>
  <c r="N36"/>
  <c r="N38"/>
  <c r="N48"/>
  <c r="N24"/>
  <c r="N50"/>
  <c r="N104" i="3672"/>
  <c r="N52" i="3678" l="1"/>
  <c r="M101" i="3672" l="1"/>
  <c r="K100"/>
  <c r="J100"/>
  <c r="G100"/>
  <c r="L100" s="1"/>
  <c r="K97"/>
  <c r="K94"/>
  <c r="M100" l="1"/>
  <c r="N101" s="1"/>
  <c r="N100" l="1"/>
  <c r="G67"/>
  <c r="G18"/>
  <c r="G21"/>
  <c r="G24"/>
  <c r="G27"/>
  <c r="G32"/>
  <c r="G39"/>
  <c r="G42"/>
  <c r="G45"/>
  <c r="G52"/>
  <c r="G55"/>
  <c r="G58"/>
  <c r="G61"/>
  <c r="G64"/>
  <c r="G70"/>
  <c r="G73"/>
  <c r="G80"/>
  <c r="G83"/>
  <c r="G86"/>
  <c r="G89"/>
  <c r="G94"/>
  <c r="G97"/>
  <c r="G106"/>
  <c r="G109"/>
  <c r="G116"/>
  <c r="G121"/>
  <c r="G124"/>
  <c r="G127"/>
  <c r="G130"/>
  <c r="G137"/>
  <c r="K86" l="1"/>
  <c r="K75" i="3678"/>
  <c r="K73"/>
  <c r="K71"/>
  <c r="K68"/>
  <c r="K65"/>
  <c r="K62"/>
  <c r="K59"/>
  <c r="K57"/>
  <c r="M139" i="3672"/>
  <c r="M111"/>
  <c r="M75"/>
  <c r="M80" i="3678"/>
  <c r="M79"/>
  <c r="K78"/>
  <c r="M78" s="1"/>
  <c r="G78"/>
  <c r="L78" s="1"/>
  <c r="M76"/>
  <c r="L75"/>
  <c r="J75"/>
  <c r="L73"/>
  <c r="J73"/>
  <c r="J71"/>
  <c r="M71" s="1"/>
  <c r="L71"/>
  <c r="M69"/>
  <c r="J68"/>
  <c r="G68"/>
  <c r="L68" s="1"/>
  <c r="M66"/>
  <c r="J65"/>
  <c r="G65"/>
  <c r="L65" s="1"/>
  <c r="M63"/>
  <c r="J62"/>
  <c r="G62"/>
  <c r="L62" s="1"/>
  <c r="M60"/>
  <c r="L59"/>
  <c r="J59"/>
  <c r="J57"/>
  <c r="G57"/>
  <c r="L57" s="1"/>
  <c r="J132" i="3672"/>
  <c r="J130"/>
  <c r="J70"/>
  <c r="J134"/>
  <c r="J127"/>
  <c r="J118"/>
  <c r="J121"/>
  <c r="J116"/>
  <c r="J47"/>
  <c r="J42"/>
  <c r="M59" i="3678" l="1"/>
  <c r="N59" s="1"/>
  <c r="N78"/>
  <c r="N71"/>
  <c r="M57"/>
  <c r="M65"/>
  <c r="N65" s="1"/>
  <c r="M68"/>
  <c r="N68" s="1"/>
  <c r="M73"/>
  <c r="N73" s="1"/>
  <c r="M62"/>
  <c r="N63" s="1"/>
  <c r="M75"/>
  <c r="N75" s="1"/>
  <c r="N79"/>
  <c r="N60" l="1"/>
  <c r="N66"/>
  <c r="N76"/>
  <c r="N57"/>
  <c r="N69"/>
  <c r="N62"/>
  <c r="N80" l="1"/>
  <c r="N82" s="1"/>
  <c r="K24" i="3672" l="1"/>
  <c r="K27"/>
  <c r="J94"/>
  <c r="J52"/>
  <c r="J45"/>
  <c r="J32"/>
  <c r="J91"/>
  <c r="J29"/>
  <c r="J49"/>
  <c r="J24"/>
  <c r="J124"/>
  <c r="J109"/>
  <c r="J106"/>
  <c r="J97"/>
  <c r="J89"/>
  <c r="J64"/>
  <c r="J61"/>
  <c r="J58"/>
  <c r="J55"/>
  <c r="J39"/>
  <c r="J34"/>
  <c r="J27"/>
  <c r="J36"/>
  <c r="M138"/>
  <c r="M135"/>
  <c r="M128"/>
  <c r="M125"/>
  <c r="M122"/>
  <c r="M119"/>
  <c r="M110"/>
  <c r="M107"/>
  <c r="M98"/>
  <c r="M95"/>
  <c r="M92"/>
  <c r="M87"/>
  <c r="M84"/>
  <c r="M81"/>
  <c r="M74"/>
  <c r="M71"/>
  <c r="M68"/>
  <c r="M65"/>
  <c r="M62"/>
  <c r="M59"/>
  <c r="M56"/>
  <c r="M53"/>
  <c r="M50"/>
  <c r="M43"/>
  <c r="M40"/>
  <c r="M37"/>
  <c r="M30"/>
  <c r="M25"/>
  <c r="M22"/>
  <c r="M19"/>
  <c r="K137"/>
  <c r="M137" s="1"/>
  <c r="L137"/>
  <c r="L134"/>
  <c r="K134"/>
  <c r="M134" s="1"/>
  <c r="L132"/>
  <c r="K132"/>
  <c r="M132" s="1"/>
  <c r="L130"/>
  <c r="K130"/>
  <c r="M130" s="1"/>
  <c r="M127"/>
  <c r="L127"/>
  <c r="K124"/>
  <c r="L124"/>
  <c r="K121"/>
  <c r="M121" s="1"/>
  <c r="L121"/>
  <c r="L118"/>
  <c r="K118"/>
  <c r="M118" s="1"/>
  <c r="L116"/>
  <c r="K116"/>
  <c r="M116" s="1"/>
  <c r="N137" l="1"/>
  <c r="N138"/>
  <c r="N134"/>
  <c r="N130"/>
  <c r="M124"/>
  <c r="N124" s="1"/>
  <c r="N116"/>
  <c r="N119"/>
  <c r="N128"/>
  <c r="N127"/>
  <c r="N122"/>
  <c r="N121"/>
  <c r="N135"/>
  <c r="N118"/>
  <c r="N132"/>
  <c r="N125" l="1"/>
  <c r="N139" s="1"/>
  <c r="M86"/>
  <c r="K109"/>
  <c r="M109" s="1"/>
  <c r="L109"/>
  <c r="K106"/>
  <c r="M106" s="1"/>
  <c r="L106"/>
  <c r="M97"/>
  <c r="L97"/>
  <c r="M94"/>
  <c r="L94"/>
  <c r="L91"/>
  <c r="K91"/>
  <c r="M91" s="1"/>
  <c r="K89"/>
  <c r="M89" s="1"/>
  <c r="L89"/>
  <c r="L86"/>
  <c r="K83"/>
  <c r="M83" s="1"/>
  <c r="L83"/>
  <c r="K80"/>
  <c r="M80" s="1"/>
  <c r="L80"/>
  <c r="K70"/>
  <c r="M70" s="1"/>
  <c r="K67"/>
  <c r="M67" s="1"/>
  <c r="L67"/>
  <c r="K64"/>
  <c r="M64" s="1"/>
  <c r="L64"/>
  <c r="K61"/>
  <c r="M61" s="1"/>
  <c r="L61"/>
  <c r="L49"/>
  <c r="L47"/>
  <c r="K49"/>
  <c r="M49" s="1"/>
  <c r="K47"/>
  <c r="M47" s="1"/>
  <c r="K45"/>
  <c r="M45" s="1"/>
  <c r="L45"/>
  <c r="L39"/>
  <c r="L32"/>
  <c r="K73"/>
  <c r="M73" s="1"/>
  <c r="L73"/>
  <c r="L70"/>
  <c r="K58"/>
  <c r="M58" s="1"/>
  <c r="L58"/>
  <c r="K55"/>
  <c r="M55" s="1"/>
  <c r="L55"/>
  <c r="K52"/>
  <c r="M52" s="1"/>
  <c r="L52"/>
  <c r="K42"/>
  <c r="M42" s="1"/>
  <c r="L42"/>
  <c r="K39"/>
  <c r="M39" s="1"/>
  <c r="L36"/>
  <c r="K36"/>
  <c r="M36" s="1"/>
  <c r="L34"/>
  <c r="K34"/>
  <c r="M34" s="1"/>
  <c r="K32"/>
  <c r="M32" s="1"/>
  <c r="L29"/>
  <c r="K29"/>
  <c r="M29" s="1"/>
  <c r="M27"/>
  <c r="L27"/>
  <c r="M24"/>
  <c r="L24"/>
  <c r="K21"/>
  <c r="M21" s="1"/>
  <c r="L21"/>
  <c r="K18"/>
  <c r="M18" s="1"/>
  <c r="L18"/>
  <c r="N21" l="1"/>
  <c r="N80"/>
  <c r="N83"/>
  <c r="N18"/>
  <c r="N24"/>
  <c r="N87"/>
  <c r="N71"/>
  <c r="N86"/>
  <c r="N98"/>
  <c r="N89"/>
  <c r="N107"/>
  <c r="N92"/>
  <c r="N94"/>
  <c r="N95"/>
  <c r="N109"/>
  <c r="N110"/>
  <c r="N84"/>
  <c r="N81"/>
  <c r="N91"/>
  <c r="N97"/>
  <c r="N106"/>
  <c r="N70"/>
  <c r="N25"/>
  <c r="N40"/>
  <c r="N19"/>
  <c r="N67"/>
  <c r="N68"/>
  <c r="N65"/>
  <c r="N64"/>
  <c r="N62"/>
  <c r="N61"/>
  <c r="N22"/>
  <c r="N29"/>
  <c r="N47"/>
  <c r="N53"/>
  <c r="N49"/>
  <c r="N45"/>
  <c r="N50"/>
  <c r="N27"/>
  <c r="N39"/>
  <c r="N32"/>
  <c r="N56"/>
  <c r="N55"/>
  <c r="N37"/>
  <c r="N74"/>
  <c r="N30"/>
  <c r="N34"/>
  <c r="N42"/>
  <c r="N58"/>
  <c r="N43"/>
  <c r="N59"/>
  <c r="N36"/>
  <c r="N52"/>
  <c r="N111" l="1"/>
  <c r="N75"/>
  <c r="N141" l="1"/>
</calcChain>
</file>

<file path=xl/comments1.xml><?xml version="1.0" encoding="utf-8"?>
<comments xmlns="http://schemas.openxmlformats.org/spreadsheetml/2006/main">
  <authors>
    <author>Remmers GmbH</author>
  </authors>
  <commentList>
    <comment ref="G3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132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13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comments2.xml><?xml version="1.0" encoding="utf-8"?>
<comments xmlns="http://schemas.openxmlformats.org/spreadsheetml/2006/main">
  <authors>
    <author>Remmers GmbH</author>
  </authors>
  <commentList>
    <comment ref="G73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sharedStrings.xml><?xml version="1.0" encoding="utf-8"?>
<sst xmlns="http://schemas.openxmlformats.org/spreadsheetml/2006/main" count="472" uniqueCount="182">
  <si>
    <t>Bauvorhaben:</t>
  </si>
  <si>
    <t>Pos.</t>
  </si>
  <si>
    <t>Menge</t>
  </si>
  <si>
    <t></t>
  </si>
  <si>
    <t>[€/h]</t>
  </si>
  <si>
    <t xml:space="preserve">Lohnkosten </t>
  </si>
  <si>
    <t>[€]</t>
  </si>
  <si>
    <t>Zeitbedarf</t>
  </si>
  <si>
    <t>[Mannstunden]</t>
  </si>
  <si>
    <t>Materialkosten</t>
  </si>
  <si>
    <t>Materialbedarf</t>
  </si>
  <si>
    <t>[Einheit]</t>
  </si>
  <si>
    <t>Gesamtkosten</t>
  </si>
  <si>
    <t>[h/Mengeneinheit]</t>
  </si>
  <si>
    <t>ist</t>
  </si>
  <si>
    <t>[€/Einheit]</t>
  </si>
  <si>
    <t>m²</t>
  </si>
  <si>
    <t>l</t>
  </si>
  <si>
    <t>kg</t>
  </si>
  <si>
    <t>m</t>
  </si>
  <si>
    <t>Annahme: Schichtdicke 5 mm</t>
  </si>
  <si>
    <t>Sockelputz</t>
  </si>
  <si>
    <t>Armierungsgewebe 5/100</t>
  </si>
  <si>
    <t>Betonacryl</t>
  </si>
  <si>
    <t>Dichtschlämme</t>
  </si>
  <si>
    <t>Dichtspachtel</t>
  </si>
  <si>
    <t>DS-Abschlussleiste</t>
  </si>
  <si>
    <t>DS-Clip</t>
  </si>
  <si>
    <t>DS-Systemschutz</t>
  </si>
  <si>
    <t>Fugenband B200/E</t>
  </si>
  <si>
    <t>Kiesol</t>
  </si>
  <si>
    <t>Kiesol C</t>
  </si>
  <si>
    <t>Multi-Baudicht 2K</t>
  </si>
  <si>
    <t>Rohrflansch</t>
  </si>
  <si>
    <t>Sanierputz altweiß</t>
  </si>
  <si>
    <t>Selectmix 25</t>
  </si>
  <si>
    <t>Sulfatexschlämme</t>
  </si>
  <si>
    <t>Verbundmörtel</t>
  </si>
  <si>
    <t>Verbundmörtel S</t>
  </si>
  <si>
    <t>Sanierputz Universal HS</t>
  </si>
  <si>
    <t>Produkte</t>
  </si>
  <si>
    <t>10 kg</t>
  </si>
  <si>
    <t>Seite</t>
  </si>
  <si>
    <t>25 kg</t>
  </si>
  <si>
    <t>Fugenband B200</t>
  </si>
  <si>
    <t>Fugenband SK 10</t>
  </si>
  <si>
    <t>Fugenband SK 25</t>
  </si>
  <si>
    <t>5 l</t>
  </si>
  <si>
    <t>15 l</t>
  </si>
  <si>
    <t>20 kg</t>
  </si>
  <si>
    <t>Fugenband VF 500</t>
  </si>
  <si>
    <t>Fugenband VF 120</t>
  </si>
  <si>
    <t>Gebinde</t>
  </si>
  <si>
    <t>Preise</t>
  </si>
  <si>
    <t>Lfd. Nr.</t>
  </si>
  <si>
    <t>Rolle (30m)</t>
  </si>
  <si>
    <t>Rolle (6m)</t>
  </si>
  <si>
    <t>Rolle (25m)</t>
  </si>
  <si>
    <t>Rolle (10m)</t>
  </si>
  <si>
    <t>Stück (2m)</t>
  </si>
  <si>
    <t>Rolle (40m²)</t>
  </si>
  <si>
    <t>Stück (87-110mm)</t>
  </si>
  <si>
    <t>24, 34</t>
  </si>
  <si>
    <t>9, 41</t>
  </si>
  <si>
    <t>Rolle (50m)</t>
  </si>
  <si>
    <t>61, 74, 93</t>
  </si>
  <si>
    <t>10, 162, 208</t>
  </si>
  <si>
    <t>19, 210</t>
  </si>
  <si>
    <t>Rolle(10m)</t>
  </si>
  <si>
    <t>1.1</t>
  </si>
  <si>
    <t>1.2</t>
  </si>
  <si>
    <t>1.3</t>
  </si>
  <si>
    <t>1.4</t>
  </si>
  <si>
    <t>1.6</t>
  </si>
  <si>
    <t>1.7</t>
  </si>
  <si>
    <t>Kurztext</t>
  </si>
  <si>
    <t>Kellerabdichtung Neubau, reaktivabbindend</t>
  </si>
  <si>
    <t>1</t>
  </si>
  <si>
    <t>ME</t>
  </si>
  <si>
    <t xml:space="preserve">Kanten und Außenecken fasen/brechen </t>
  </si>
  <si>
    <t xml:space="preserve">Empf. Material </t>
  </si>
  <si>
    <t>Dichtspachtel &lt;0426&gt;</t>
  </si>
  <si>
    <t>Kalkulationsgrundlagen</t>
  </si>
  <si>
    <t>Multi-Baudicht 2K &lt;3014&gt;</t>
  </si>
  <si>
    <t>Stk.</t>
  </si>
  <si>
    <t>Kiesol &lt;1810&gt;</t>
  </si>
  <si>
    <t>Dichtschlämme &lt;0405&gt;</t>
  </si>
  <si>
    <t>* Alternativpos.</t>
  </si>
  <si>
    <t>[Angabe in ME]</t>
  </si>
  <si>
    <t>1.8</t>
  </si>
  <si>
    <t>Kratzspachtelung / Porenverschluss</t>
  </si>
  <si>
    <t>1.9</t>
  </si>
  <si>
    <t>1.10</t>
  </si>
  <si>
    <t xml:space="preserve">Sockelabdichtung </t>
  </si>
  <si>
    <t xml:space="preserve">Annahme: 2 mm Trockenschichtdicke </t>
  </si>
  <si>
    <t>1.11</t>
  </si>
  <si>
    <t>Perimeterdämmung verkleben</t>
  </si>
  <si>
    <t>2</t>
  </si>
  <si>
    <t>2.1</t>
  </si>
  <si>
    <t>Armierungsschicht für Sockelputz</t>
  </si>
  <si>
    <t>Verbundmörtel &lt;0517&gt;</t>
  </si>
  <si>
    <t xml:space="preserve">Selectmix 25 &lt;4047&gt; </t>
  </si>
  <si>
    <t>1) Erfahrungswerte, tatsächliche Werte können variieren!</t>
  </si>
  <si>
    <t xml:space="preserve">Kiesol &lt;1810&gt; </t>
  </si>
  <si>
    <r>
      <t>Stundenlohn</t>
    </r>
    <r>
      <rPr>
        <b/>
        <vertAlign val="superscript"/>
        <sz val="8"/>
        <rFont val="Arial"/>
        <family val="2"/>
      </rPr>
      <t>1)</t>
    </r>
  </si>
  <si>
    <t>2) Erfahrungswerte, tatsächliche Werte können variieren!</t>
  </si>
  <si>
    <t>3) Mögliche Mehrverbräuche durch Unebenheiten der Untergründe sind nicht berücksichtigt. Tatsächliche Werte können variieren!</t>
  </si>
  <si>
    <r>
      <t>ARH-Wert</t>
    </r>
    <r>
      <rPr>
        <b/>
        <vertAlign val="superscript"/>
        <sz val="8"/>
        <rFont val="Arial"/>
        <family val="2"/>
      </rPr>
      <t xml:space="preserve">2) </t>
    </r>
  </si>
  <si>
    <r>
      <t>Materialverbrauch</t>
    </r>
    <r>
      <rPr>
        <b/>
        <vertAlign val="superscript"/>
        <sz val="8"/>
        <rFont val="Arial"/>
        <family val="2"/>
      </rPr>
      <t xml:space="preserve"> 3)</t>
    </r>
  </si>
  <si>
    <r>
      <t xml:space="preserve">Materialkosten </t>
    </r>
    <r>
      <rPr>
        <b/>
        <vertAlign val="superscript"/>
        <sz val="8"/>
        <rFont val="Arial"/>
        <family val="2"/>
      </rPr>
      <t>4)</t>
    </r>
  </si>
  <si>
    <t>Armierungsgewebe 5/100 &lt;3880&gt;</t>
  </si>
  <si>
    <t>2.2</t>
  </si>
  <si>
    <t>Sockel-Oberputz</t>
  </si>
  <si>
    <t>Verbundmörtel S &lt;0519&gt;</t>
  </si>
  <si>
    <t>2.3</t>
  </si>
  <si>
    <t>Sockelputzabdichtung</t>
  </si>
  <si>
    <t>Annahme: 3 mm Schichtdicke</t>
  </si>
  <si>
    <t>Annahme: 2 mm Trockenschichtdicke</t>
  </si>
  <si>
    <t>2.4</t>
  </si>
  <si>
    <t>Oberflächenbeschichtung Sockelputz</t>
  </si>
  <si>
    <t xml:space="preserve">Betonacryl &lt;6500&gt; </t>
  </si>
  <si>
    <t>Drän- und Anfüllschutzbahn anbauen</t>
  </si>
  <si>
    <t>DS-Clip &lt;1818&gt;</t>
  </si>
  <si>
    <t>St.</t>
  </si>
  <si>
    <t>DS-Systemschutz &lt;0823&gt;</t>
  </si>
  <si>
    <t>2.5</t>
  </si>
  <si>
    <t>2.6</t>
  </si>
  <si>
    <t>Arbeitsraum verfüllen</t>
  </si>
  <si>
    <t>Fugenband B 200 &lt;4813&gt;</t>
  </si>
  <si>
    <t xml:space="preserve">Rohrdurchführungen eindichten </t>
  </si>
  <si>
    <t>Rohrflansch &lt;4349, 4350, 4351&gt;</t>
  </si>
  <si>
    <t xml:space="preserve">St. </t>
  </si>
  <si>
    <t>Dichtungskehle mit Hinterfeuchtungsschutz im Wand-Sohlen-Anschluss</t>
  </si>
  <si>
    <t>Annahme: Schichtdicke 2 mm</t>
  </si>
  <si>
    <t>Annahme: Schichtdicke 3 mm</t>
  </si>
  <si>
    <t>1.12</t>
  </si>
  <si>
    <t>* Altvernativpos.</t>
  </si>
  <si>
    <t>1.13</t>
  </si>
  <si>
    <t>Dränanlage nach DIN 4095 einbauen</t>
  </si>
  <si>
    <t>1.14</t>
  </si>
  <si>
    <t>1.15</t>
  </si>
  <si>
    <t>DS-Abschlussleiste &lt;0819&gt;</t>
  </si>
  <si>
    <t>1.16</t>
  </si>
  <si>
    <t>2.7</t>
  </si>
  <si>
    <t>2.8</t>
  </si>
  <si>
    <t>3</t>
  </si>
  <si>
    <t>Sockelabdichtung Neubau, reaktivabbindend</t>
  </si>
  <si>
    <t>3.1</t>
  </si>
  <si>
    <t>3.2</t>
  </si>
  <si>
    <t>* Bedarfspos.</t>
  </si>
  <si>
    <t>1.5</t>
  </si>
  <si>
    <t>3.3</t>
  </si>
  <si>
    <t>3.5</t>
  </si>
  <si>
    <t>3.6</t>
  </si>
  <si>
    <t>3.4</t>
  </si>
  <si>
    <r>
      <t>Fehlstellen verschließen, (</t>
    </r>
    <r>
      <rPr>
        <b/>
        <u/>
        <sz val="8"/>
        <rFont val="Arial"/>
        <family val="2"/>
      </rPr>
      <t xml:space="preserve">&lt; </t>
    </r>
    <r>
      <rPr>
        <b/>
        <sz val="8"/>
        <rFont val="Arial"/>
        <family val="2"/>
      </rPr>
      <t>0,01 m²)</t>
    </r>
  </si>
  <si>
    <r>
      <t>Fehlstellen verschließen, reaktivabbindend, (</t>
    </r>
    <r>
      <rPr>
        <b/>
        <u/>
        <sz val="8"/>
        <rFont val="Arial"/>
        <family val="2"/>
      </rPr>
      <t>&lt;</t>
    </r>
    <r>
      <rPr>
        <b/>
        <sz val="8"/>
        <rFont val="Arial"/>
        <family val="2"/>
      </rPr>
      <t xml:space="preserve"> 0,01 m²)</t>
    </r>
  </si>
  <si>
    <t>Bewegungs- und Trennfugen mit Fugenband 200 mm abdichten, reaktivabbindend</t>
  </si>
  <si>
    <t xml:space="preserve">Rohrdurchführungen eindichten, reaktivabbindend </t>
  </si>
  <si>
    <t>Annahme: 4 mm Schichtdicke</t>
  </si>
  <si>
    <t>Summe Pos.</t>
  </si>
  <si>
    <t>Annahme: Schichtdicke 3 mm bei Rohrdurchmesser DN 100</t>
  </si>
  <si>
    <t>Annahme: 0,5 m² je m</t>
  </si>
  <si>
    <t>Stück (50 im Beutel)</t>
  </si>
  <si>
    <t>Gesamtsumme Pos.</t>
  </si>
  <si>
    <t>m³</t>
  </si>
  <si>
    <t>MLB_Sockelabdichtung im Holzrahmenbau_Detail 3.1_ WDVS_unterkellert_mit Kellerabdichtung</t>
  </si>
  <si>
    <t>Abzudichtende Flächen reinigen</t>
  </si>
  <si>
    <t>Abzudichtende Flächen grundieren</t>
  </si>
  <si>
    <t>Abzudichtende, mineralische Flächen grundieren</t>
  </si>
  <si>
    <t>Fugenband aufkleben</t>
  </si>
  <si>
    <t>2.9</t>
  </si>
  <si>
    <t>2.10</t>
  </si>
  <si>
    <t>Annahme: zwei Applikationen</t>
  </si>
  <si>
    <t>MLB_Sockelabdichtung im Holzrahmenbau_Detail 3.1_ WDVS_unterkellert</t>
  </si>
  <si>
    <t xml:space="preserve">Materialkosten </t>
  </si>
  <si>
    <t>Abdichtung gegen aufstauendes u. drückendes Wasser, reaktivabbindend</t>
  </si>
  <si>
    <t>Abdichtung gegen Bodenfeuchte u. nicht stauendes Sickerwasser, reaktivabbindend</t>
  </si>
  <si>
    <t>Gesamtsumme aller Pos.</t>
  </si>
  <si>
    <t>Haftbrücke / Kratzspachtelung auf vorhandene Kellerabdichtung</t>
  </si>
  <si>
    <t>Kratzspachtelung auf mineralischen Untergründen</t>
  </si>
  <si>
    <t>Kratzspachtelung auf Holzelementen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</si>
</sst>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  <font>
      <b/>
      <sz val="8"/>
      <name val="Symbol"/>
      <family val="1"/>
      <charset val="2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Symbol"/>
      <family val="1"/>
      <charset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8"/>
      <name val="Arial"/>
      <family val="2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2" fontId="0" fillId="0" borderId="0"/>
    <xf numFmtId="0" fontId="1" fillId="0" borderId="0"/>
  </cellStyleXfs>
  <cellXfs count="222">
    <xf numFmtId="2" fontId="0" fillId="0" borderId="0" xfId="0"/>
    <xf numFmtId="2" fontId="2" fillId="0" borderId="0" xfId="0" applyFont="1"/>
    <xf numFmtId="2" fontId="2" fillId="0" borderId="0" xfId="0" applyFont="1" applyFill="1"/>
    <xf numFmtId="2" fontId="2" fillId="0" borderId="0" xfId="0" applyFont="1" applyBorder="1"/>
    <xf numFmtId="2" fontId="2" fillId="0" borderId="0" xfId="0" applyFont="1" applyProtection="1">
      <protection hidden="1"/>
    </xf>
    <xf numFmtId="2" fontId="2" fillId="0" borderId="0" xfId="0" applyFont="1" applyBorder="1" applyProtection="1">
      <protection hidden="1"/>
    </xf>
    <xf numFmtId="2" fontId="2" fillId="0" borderId="0" xfId="0" applyFont="1" applyBorder="1" applyAlignment="1" applyProtection="1">
      <alignment horizontal="center"/>
      <protection hidden="1"/>
    </xf>
    <xf numFmtId="2" fontId="6" fillId="0" borderId="2" xfId="0" applyFont="1" applyFill="1" applyBorder="1" applyAlignment="1" applyProtection="1">
      <alignment horizontal="left"/>
      <protection hidden="1"/>
    </xf>
    <xf numFmtId="2" fontId="2" fillId="0" borderId="0" xfId="0" applyFont="1" applyProtection="1">
      <protection locked="0"/>
    </xf>
    <xf numFmtId="2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Font="1" applyBorder="1" applyAlignment="1" applyProtection="1">
      <alignment horizontal="center"/>
      <protection locked="0"/>
    </xf>
    <xf numFmtId="2" fontId="2" fillId="0" borderId="0" xfId="0" applyFont="1" applyBorder="1" applyProtection="1">
      <protection locked="0"/>
    </xf>
    <xf numFmtId="2" fontId="4" fillId="0" borderId="0" xfId="0" applyFont="1" applyBorder="1" applyAlignment="1" applyProtection="1">
      <alignment horizontal="center"/>
      <protection locked="0"/>
    </xf>
    <xf numFmtId="2" fontId="5" fillId="0" borderId="0" xfId="0" applyFont="1" applyProtection="1">
      <protection locked="0"/>
    </xf>
    <xf numFmtId="2" fontId="5" fillId="0" borderId="0" xfId="0" applyFont="1" applyBorder="1" applyProtection="1">
      <protection locked="0"/>
    </xf>
    <xf numFmtId="49" fontId="5" fillId="0" borderId="0" xfId="0" applyNumberFormat="1" applyFont="1" applyProtection="1">
      <protection locked="0"/>
    </xf>
    <xf numFmtId="2" fontId="3" fillId="0" borderId="0" xfId="0" applyFont="1" applyBorder="1" applyAlignment="1" applyProtection="1">
      <alignment horizontal="center"/>
      <protection locked="0" hidden="1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" fontId="0" fillId="0" borderId="0" xfId="0" applyNumberFormat="1"/>
    <xf numFmtId="2" fontId="2" fillId="2" borderId="0" xfId="0" applyFont="1" applyFill="1"/>
    <xf numFmtId="2" fontId="4" fillId="3" borderId="2" xfId="0" applyFont="1" applyFill="1" applyBorder="1" applyAlignment="1" applyProtection="1">
      <alignment horizontal="left"/>
      <protection locked="0"/>
    </xf>
    <xf numFmtId="2" fontId="6" fillId="3" borderId="2" xfId="0" applyFont="1" applyFill="1" applyBorder="1" applyAlignment="1" applyProtection="1">
      <alignment horizontal="left"/>
      <protection hidden="1"/>
    </xf>
    <xf numFmtId="2" fontId="4" fillId="2" borderId="6" xfId="0" applyFont="1" applyFill="1" applyBorder="1" applyAlignment="1" applyProtection="1">
      <alignment horizontal="center"/>
      <protection locked="0"/>
    </xf>
    <xf numFmtId="2" fontId="5" fillId="3" borderId="8" xfId="0" applyFont="1" applyFill="1" applyBorder="1" applyAlignment="1" applyProtection="1">
      <alignment horizontal="left"/>
      <protection locked="0"/>
    </xf>
    <xf numFmtId="2" fontId="5" fillId="3" borderId="8" xfId="0" applyFont="1" applyFill="1" applyBorder="1" applyAlignment="1" applyProtection="1">
      <alignment horizontal="left" vertical="center"/>
      <protection locked="0"/>
    </xf>
    <xf numFmtId="2" fontId="4" fillId="2" borderId="7" xfId="0" applyFont="1" applyFill="1" applyBorder="1" applyAlignment="1" applyProtection="1">
      <alignment horizontal="center"/>
      <protection locked="0"/>
    </xf>
    <xf numFmtId="2" fontId="7" fillId="2" borderId="7" xfId="0" applyFont="1" applyFill="1" applyBorder="1" applyAlignment="1" applyProtection="1">
      <alignment horizontal="center"/>
      <protection locked="0"/>
    </xf>
    <xf numFmtId="2" fontId="4" fillId="5" borderId="7" xfId="0" applyFont="1" applyFill="1" applyBorder="1" applyAlignment="1" applyProtection="1">
      <alignment horizontal="center"/>
      <protection locked="0"/>
    </xf>
    <xf numFmtId="2" fontId="2" fillId="5" borderId="7" xfId="0" applyFont="1" applyFill="1" applyBorder="1" applyAlignment="1" applyProtection="1">
      <alignment horizontal="center"/>
      <protection locked="0"/>
    </xf>
    <xf numFmtId="2" fontId="4" fillId="3" borderId="2" xfId="0" applyFont="1" applyFill="1" applyBorder="1" applyAlignment="1" applyProtection="1">
      <alignment horizontal="center" vertical="center"/>
      <protection locked="0" hidden="1"/>
    </xf>
    <xf numFmtId="2" fontId="2" fillId="0" borderId="0" xfId="0" applyFont="1" applyAlignment="1" applyProtection="1">
      <alignment horizontal="center"/>
      <protection locked="0" hidden="1"/>
    </xf>
    <xf numFmtId="2" fontId="0" fillId="0" borderId="0" xfId="0" applyAlignment="1">
      <alignment horizontal="center"/>
    </xf>
    <xf numFmtId="2" fontId="5" fillId="6" borderId="9" xfId="0" applyFont="1" applyFill="1" applyBorder="1" applyAlignment="1" applyProtection="1">
      <alignment horizontal="center"/>
      <protection locked="0"/>
    </xf>
    <xf numFmtId="2" fontId="5" fillId="6" borderId="3" xfId="0" applyFont="1" applyFill="1" applyBorder="1" applyAlignment="1" applyProtection="1">
      <alignment horizontal="center"/>
      <protection locked="0"/>
    </xf>
    <xf numFmtId="2" fontId="5" fillId="6" borderId="9" xfId="0" applyFont="1" applyFill="1" applyBorder="1" applyAlignment="1" applyProtection="1">
      <alignment horizontal="center" vertical="center"/>
      <protection locked="0"/>
    </xf>
    <xf numFmtId="2" fontId="5" fillId="6" borderId="6" xfId="0" applyFont="1" applyFill="1" applyBorder="1" applyAlignment="1" applyProtection="1">
      <alignment horizontal="center"/>
      <protection locked="0"/>
    </xf>
    <xf numFmtId="2" fontId="5" fillId="6" borderId="3" xfId="0" applyFont="1" applyFill="1" applyBorder="1" applyAlignment="1" applyProtection="1">
      <alignment horizontal="center"/>
      <protection locked="0" hidden="1"/>
    </xf>
    <xf numFmtId="2" fontId="5" fillId="6" borderId="3" xfId="0" applyFont="1" applyFill="1" applyBorder="1" applyAlignment="1" applyProtection="1">
      <alignment horizontal="center"/>
      <protection hidden="1"/>
    </xf>
    <xf numFmtId="2" fontId="5" fillId="6" borderId="6" xfId="0" applyFont="1" applyFill="1" applyBorder="1" applyAlignment="1" applyProtection="1">
      <alignment horizontal="center"/>
      <protection hidden="1"/>
    </xf>
    <xf numFmtId="2" fontId="5" fillId="6" borderId="1" xfId="0" applyFont="1" applyFill="1" applyBorder="1" applyProtection="1">
      <protection locked="0"/>
    </xf>
    <xf numFmtId="2" fontId="5" fillId="6" borderId="4" xfId="0" applyFont="1" applyFill="1" applyBorder="1" applyProtection="1">
      <protection locked="0"/>
    </xf>
    <xf numFmtId="2" fontId="5" fillId="6" borderId="1" xfId="0" applyFont="1" applyFill="1" applyBorder="1" applyAlignment="1" applyProtection="1">
      <alignment horizontal="center" vertical="center"/>
      <protection locked="0"/>
    </xf>
    <xf numFmtId="2" fontId="5" fillId="6" borderId="1" xfId="0" applyFont="1" applyFill="1" applyBorder="1" applyAlignment="1" applyProtection="1">
      <alignment horizontal="center"/>
      <protection locked="0"/>
    </xf>
    <xf numFmtId="2" fontId="5" fillId="6" borderId="0" xfId="0" applyFont="1" applyFill="1" applyBorder="1" applyAlignment="1" applyProtection="1">
      <alignment horizontal="center"/>
      <protection locked="0"/>
    </xf>
    <xf numFmtId="2" fontId="5" fillId="6" borderId="4" xfId="0" applyFont="1" applyFill="1" applyBorder="1" applyAlignment="1" applyProtection="1">
      <alignment horizontal="center"/>
      <protection locked="0" hidden="1"/>
    </xf>
    <xf numFmtId="2" fontId="5" fillId="6" borderId="4" xfId="0" applyFont="1" applyFill="1" applyBorder="1" applyAlignment="1" applyProtection="1">
      <alignment horizontal="center"/>
      <protection hidden="1"/>
    </xf>
    <xf numFmtId="2" fontId="5" fillId="6" borderId="0" xfId="0" applyFont="1" applyFill="1" applyBorder="1" applyAlignment="1" applyProtection="1">
      <alignment horizontal="center"/>
      <protection hidden="1"/>
    </xf>
    <xf numFmtId="2" fontId="4" fillId="6" borderId="7" xfId="0" applyFont="1" applyFill="1" applyBorder="1" applyProtection="1">
      <protection hidden="1"/>
    </xf>
    <xf numFmtId="2" fontId="4" fillId="6" borderId="7" xfId="0" applyFont="1" applyFill="1" applyBorder="1" applyAlignment="1" applyProtection="1">
      <alignment horizontal="center"/>
      <protection hidden="1"/>
    </xf>
    <xf numFmtId="2" fontId="5" fillId="6" borderId="9" xfId="0" applyFont="1" applyFill="1" applyBorder="1" applyAlignment="1" applyProtection="1">
      <protection locked="0"/>
    </xf>
    <xf numFmtId="2" fontId="10" fillId="0" borderId="0" xfId="0" applyFont="1" applyProtection="1">
      <protection hidden="1"/>
    </xf>
    <xf numFmtId="2" fontId="10" fillId="0" borderId="0" xfId="0" applyFont="1" applyBorder="1" applyProtection="1">
      <protection hidden="1"/>
    </xf>
    <xf numFmtId="2" fontId="11" fillId="0" borderId="0" xfId="0" applyFont="1"/>
    <xf numFmtId="2" fontId="10" fillId="0" borderId="0" xfId="0" applyFont="1" applyFill="1" applyProtection="1">
      <protection locked="0"/>
    </xf>
    <xf numFmtId="2" fontId="12" fillId="0" borderId="0" xfId="0" applyFont="1" applyFill="1" applyBorder="1" applyAlignment="1" applyProtection="1">
      <alignment horizontal="center"/>
      <protection locked="0"/>
    </xf>
    <xf numFmtId="2" fontId="10" fillId="4" borderId="7" xfId="0" applyFont="1" applyFill="1" applyBorder="1" applyAlignment="1" applyProtection="1">
      <alignment horizontal="center"/>
      <protection locked="0"/>
    </xf>
    <xf numFmtId="2" fontId="10" fillId="3" borderId="2" xfId="0" applyFont="1" applyFill="1" applyBorder="1" applyAlignment="1" applyProtection="1">
      <alignment horizontal="left"/>
      <protection locked="0"/>
    </xf>
    <xf numFmtId="2" fontId="10" fillId="5" borderId="7" xfId="0" applyFont="1" applyFill="1" applyBorder="1" applyAlignment="1" applyProtection="1">
      <alignment horizontal="center"/>
      <protection locked="0"/>
    </xf>
    <xf numFmtId="2" fontId="11" fillId="0" borderId="0" xfId="0" applyFont="1" applyFill="1"/>
    <xf numFmtId="2" fontId="2" fillId="0" borderId="0" xfId="0" applyFont="1" applyAlignment="1" applyProtection="1">
      <alignment horizontal="center"/>
      <protection hidden="1"/>
    </xf>
    <xf numFmtId="2" fontId="6" fillId="3" borderId="2" xfId="0" applyFont="1" applyFill="1" applyBorder="1" applyAlignment="1" applyProtection="1">
      <alignment horizontal="center"/>
      <protection hidden="1"/>
    </xf>
    <xf numFmtId="2" fontId="2" fillId="2" borderId="6" xfId="0" applyFont="1" applyFill="1" applyBorder="1" applyAlignment="1" applyProtection="1">
      <alignment horizontal="center"/>
      <protection locked="0"/>
    </xf>
    <xf numFmtId="2" fontId="7" fillId="2" borderId="6" xfId="0" applyFont="1" applyFill="1" applyBorder="1" applyAlignment="1" applyProtection="1">
      <alignment horizontal="center"/>
      <protection locked="0"/>
    </xf>
    <xf numFmtId="2" fontId="10" fillId="2" borderId="6" xfId="0" applyFont="1" applyFill="1" applyBorder="1" applyAlignment="1" applyProtection="1">
      <alignment horizontal="center"/>
      <protection locked="0"/>
    </xf>
    <xf numFmtId="2" fontId="4" fillId="2" borderId="6" xfId="0" applyFont="1" applyFill="1" applyBorder="1" applyAlignment="1" applyProtection="1">
      <alignment horizontal="center"/>
      <protection hidden="1"/>
    </xf>
    <xf numFmtId="2" fontId="2" fillId="7" borderId="3" xfId="0" applyFont="1" applyFill="1" applyBorder="1"/>
    <xf numFmtId="2" fontId="5" fillId="3" borderId="18" xfId="0" applyFont="1" applyFill="1" applyBorder="1" applyAlignment="1" applyProtection="1">
      <alignment horizontal="left" vertical="center"/>
      <protection locked="0"/>
    </xf>
    <xf numFmtId="2" fontId="4" fillId="3" borderId="19" xfId="0" applyFont="1" applyFill="1" applyBorder="1" applyAlignment="1" applyProtection="1">
      <alignment horizontal="left"/>
      <protection locked="0"/>
    </xf>
    <xf numFmtId="2" fontId="4" fillId="3" borderId="19" xfId="0" applyFont="1" applyFill="1" applyBorder="1" applyAlignment="1" applyProtection="1">
      <alignment horizontal="center" vertical="center"/>
      <protection locked="0" hidden="1"/>
    </xf>
    <xf numFmtId="2" fontId="5" fillId="3" borderId="18" xfId="0" applyFont="1" applyFill="1" applyBorder="1" applyAlignment="1" applyProtection="1">
      <alignment horizontal="left"/>
      <protection locked="0"/>
    </xf>
    <xf numFmtId="2" fontId="10" fillId="3" borderId="19" xfId="0" applyFont="1" applyFill="1" applyBorder="1" applyAlignment="1" applyProtection="1">
      <alignment horizontal="left"/>
      <protection locked="0"/>
    </xf>
    <xf numFmtId="2" fontId="6" fillId="3" borderId="19" xfId="0" applyFont="1" applyFill="1" applyBorder="1" applyAlignment="1" applyProtection="1">
      <alignment horizontal="center"/>
      <protection hidden="1"/>
    </xf>
    <xf numFmtId="2" fontId="6" fillId="3" borderId="19" xfId="0" applyFont="1" applyFill="1" applyBorder="1" applyAlignment="1" applyProtection="1">
      <alignment horizontal="left"/>
      <protection hidden="1"/>
    </xf>
    <xf numFmtId="2" fontId="10" fillId="3" borderId="20" xfId="0" applyFont="1" applyFill="1" applyBorder="1" applyAlignment="1" applyProtection="1">
      <alignment horizontal="left"/>
      <protection hidden="1"/>
    </xf>
    <xf numFmtId="2" fontId="10" fillId="6" borderId="12" xfId="0" applyFont="1" applyFill="1" applyBorder="1" applyProtection="1">
      <protection hidden="1"/>
    </xf>
    <xf numFmtId="2" fontId="4" fillId="2" borderId="23" xfId="0" applyFont="1" applyFill="1" applyBorder="1" applyAlignment="1" applyProtection="1">
      <alignment horizontal="center"/>
      <protection locked="0"/>
    </xf>
    <xf numFmtId="2" fontId="2" fillId="2" borderId="23" xfId="0" applyFont="1" applyFill="1" applyBorder="1" applyAlignment="1" applyProtection="1">
      <alignment horizontal="center"/>
      <protection locked="0"/>
    </xf>
    <xf numFmtId="2" fontId="7" fillId="2" borderId="23" xfId="0" applyFont="1" applyFill="1" applyBorder="1" applyAlignment="1" applyProtection="1">
      <alignment horizontal="center"/>
      <protection locked="0"/>
    </xf>
    <xf numFmtId="2" fontId="4" fillId="2" borderId="23" xfId="0" applyFont="1" applyFill="1" applyBorder="1" applyAlignment="1" applyProtection="1">
      <alignment horizontal="center" vertical="center"/>
      <protection locked="0" hidden="1"/>
    </xf>
    <xf numFmtId="2" fontId="10" fillId="2" borderId="23" xfId="0" applyFont="1" applyFill="1" applyBorder="1" applyAlignment="1" applyProtection="1">
      <alignment horizontal="center"/>
      <protection locked="0"/>
    </xf>
    <xf numFmtId="2" fontId="4" fillId="2" borderId="23" xfId="0" applyFont="1" applyFill="1" applyBorder="1" applyAlignment="1" applyProtection="1">
      <alignment horizontal="center"/>
      <protection hidden="1"/>
    </xf>
    <xf numFmtId="2" fontId="2" fillId="7" borderId="13" xfId="0" applyFont="1" applyFill="1" applyBorder="1" applyProtection="1">
      <protection hidden="1"/>
    </xf>
    <xf numFmtId="2" fontId="2" fillId="7" borderId="13" xfId="0" applyFont="1" applyFill="1" applyBorder="1"/>
    <xf numFmtId="2" fontId="10" fillId="7" borderId="14" xfId="0" applyFont="1" applyFill="1" applyBorder="1" applyProtection="1">
      <protection hidden="1"/>
    </xf>
    <xf numFmtId="49" fontId="5" fillId="3" borderId="17" xfId="0" applyNumberFormat="1" applyFont="1" applyFill="1" applyBorder="1" applyAlignment="1" applyProtection="1">
      <alignment vertical="top"/>
      <protection locked="0" hidden="1"/>
    </xf>
    <xf numFmtId="49" fontId="5" fillId="3" borderId="21" xfId="0" applyNumberFormat="1" applyFont="1" applyFill="1" applyBorder="1" applyAlignment="1" applyProtection="1">
      <alignment vertical="top"/>
      <protection locked="0" hidden="1"/>
    </xf>
    <xf numFmtId="2" fontId="10" fillId="3" borderId="24" xfId="0" applyFont="1" applyFill="1" applyBorder="1" applyAlignment="1" applyProtection="1">
      <alignment horizontal="left"/>
      <protection hidden="1"/>
    </xf>
    <xf numFmtId="49" fontId="5" fillId="3" borderId="22" xfId="0" applyNumberFormat="1" applyFont="1" applyFill="1" applyBorder="1" applyAlignment="1" applyProtection="1">
      <alignment vertical="top"/>
      <protection locked="0" hidden="1"/>
    </xf>
    <xf numFmtId="2" fontId="10" fillId="0" borderId="24" xfId="0" applyFont="1" applyFill="1" applyBorder="1" applyAlignment="1" applyProtection="1">
      <alignment horizontal="left"/>
      <protection hidden="1"/>
    </xf>
    <xf numFmtId="49" fontId="5" fillId="3" borderId="17" xfId="0" applyNumberFormat="1" applyFont="1" applyFill="1" applyBorder="1" applyProtection="1">
      <protection locked="0"/>
    </xf>
    <xf numFmtId="2" fontId="5" fillId="3" borderId="21" xfId="0" applyFont="1" applyFill="1" applyBorder="1" applyAlignment="1" applyProtection="1">
      <alignment horizontal="left"/>
      <protection locked="0"/>
    </xf>
    <xf numFmtId="2" fontId="4" fillId="3" borderId="23" xfId="0" applyFont="1" applyFill="1" applyBorder="1" applyAlignment="1" applyProtection="1">
      <alignment horizontal="center"/>
      <protection locked="0"/>
    </xf>
    <xf numFmtId="2" fontId="2" fillId="3" borderId="23" xfId="0" applyFont="1" applyFill="1" applyBorder="1" applyAlignment="1" applyProtection="1">
      <alignment horizontal="center"/>
      <protection locked="0"/>
    </xf>
    <xf numFmtId="2" fontId="7" fillId="3" borderId="23" xfId="0" applyFont="1" applyFill="1" applyBorder="1" applyAlignment="1" applyProtection="1">
      <alignment horizontal="center"/>
      <protection locked="0"/>
    </xf>
    <xf numFmtId="2" fontId="4" fillId="3" borderId="23" xfId="0" applyFont="1" applyFill="1" applyBorder="1" applyAlignment="1" applyProtection="1">
      <alignment horizontal="center" vertical="center"/>
      <protection locked="0" hidden="1"/>
    </xf>
    <xf numFmtId="2" fontId="10" fillId="3" borderId="23" xfId="0" applyFont="1" applyFill="1" applyBorder="1" applyAlignment="1" applyProtection="1">
      <alignment horizontal="center"/>
      <protection locked="0"/>
    </xf>
    <xf numFmtId="2" fontId="4" fillId="3" borderId="23" xfId="0" applyFont="1" applyFill="1" applyBorder="1" applyAlignment="1" applyProtection="1">
      <alignment horizontal="center"/>
      <protection hidden="1"/>
    </xf>
    <xf numFmtId="2" fontId="5" fillId="6" borderId="18" xfId="0" applyFont="1" applyFill="1" applyBorder="1" applyAlignment="1" applyProtection="1">
      <alignment horizontal="left" vertical="center"/>
      <protection locked="0"/>
    </xf>
    <xf numFmtId="2" fontId="5" fillId="6" borderId="19" xfId="0" applyFont="1" applyFill="1" applyBorder="1" applyAlignment="1" applyProtection="1">
      <alignment horizontal="left" vertical="center"/>
      <protection locked="0"/>
    </xf>
    <xf numFmtId="2" fontId="5" fillId="6" borderId="19" xfId="0" applyFont="1" applyFill="1" applyBorder="1" applyAlignment="1" applyProtection="1">
      <alignment horizontal="center" vertical="center"/>
      <protection locked="0" hidden="1"/>
    </xf>
    <xf numFmtId="2" fontId="10" fillId="6" borderId="19" xfId="0" applyFont="1" applyFill="1" applyBorder="1" applyAlignment="1" applyProtection="1">
      <alignment horizontal="left"/>
      <protection locked="0"/>
    </xf>
    <xf numFmtId="2" fontId="5" fillId="6" borderId="19" xfId="0" applyFont="1" applyFill="1" applyBorder="1" applyAlignment="1" applyProtection="1">
      <alignment horizontal="center"/>
      <protection hidden="1"/>
    </xf>
    <xf numFmtId="2" fontId="5" fillId="6" borderId="19" xfId="0" applyFont="1" applyFill="1" applyBorder="1" applyAlignment="1" applyProtection="1">
      <alignment horizontal="left"/>
      <protection hidden="1"/>
    </xf>
    <xf numFmtId="2" fontId="10" fillId="6" borderId="20" xfId="0" applyFont="1" applyFill="1" applyBorder="1" applyAlignment="1" applyProtection="1">
      <alignment horizontal="left"/>
      <protection hidden="1"/>
    </xf>
    <xf numFmtId="2" fontId="0" fillId="6" borderId="0" xfId="0" applyFill="1" applyBorder="1"/>
    <xf numFmtId="2" fontId="5" fillId="6" borderId="16" xfId="0" applyFont="1" applyFill="1" applyBorder="1" applyAlignment="1" applyProtection="1">
      <alignment horizontal="center"/>
      <protection hidden="1"/>
    </xf>
    <xf numFmtId="2" fontId="5" fillId="6" borderId="25" xfId="0" applyFont="1" applyFill="1" applyBorder="1" applyAlignment="1" applyProtection="1">
      <alignment horizontal="center"/>
      <protection hidden="1"/>
    </xf>
    <xf numFmtId="2" fontId="5" fillId="6" borderId="27" xfId="0" applyFont="1" applyFill="1" applyBorder="1" applyProtection="1">
      <protection locked="0"/>
    </xf>
    <xf numFmtId="2" fontId="5" fillId="6" borderId="28" xfId="0" applyFont="1" applyFill="1" applyBorder="1" applyProtection="1">
      <protection locked="0"/>
    </xf>
    <xf numFmtId="2" fontId="5" fillId="6" borderId="29" xfId="0" applyFont="1" applyFill="1" applyBorder="1" applyAlignment="1" applyProtection="1">
      <alignment horizontal="center"/>
      <protection locked="0"/>
    </xf>
    <xf numFmtId="2" fontId="9" fillId="6" borderId="28" xfId="0" applyFont="1" applyFill="1" applyBorder="1" applyAlignment="1" applyProtection="1">
      <alignment horizontal="center"/>
      <protection locked="0" hidden="1"/>
    </xf>
    <xf numFmtId="2" fontId="9" fillId="6" borderId="27" xfId="0" applyFont="1" applyFill="1" applyBorder="1" applyAlignment="1" applyProtection="1">
      <alignment horizontal="center"/>
      <protection locked="0"/>
    </xf>
    <xf numFmtId="2" fontId="9" fillId="6" borderId="29" xfId="0" applyFont="1" applyFill="1" applyBorder="1" applyAlignment="1" applyProtection="1">
      <alignment horizontal="center"/>
      <protection locked="0"/>
    </xf>
    <xf numFmtId="2" fontId="12" fillId="6" borderId="30" xfId="0" applyFont="1" applyFill="1" applyBorder="1" applyAlignment="1" applyProtection="1">
      <alignment horizontal="center"/>
      <protection locked="0"/>
    </xf>
    <xf numFmtId="2" fontId="5" fillId="6" borderId="28" xfId="0" applyFont="1" applyFill="1" applyBorder="1" applyAlignment="1" applyProtection="1">
      <alignment horizontal="center"/>
      <protection hidden="1"/>
    </xf>
    <xf numFmtId="2" fontId="5" fillId="6" borderId="30" xfId="0" applyFont="1" applyFill="1" applyBorder="1" applyProtection="1">
      <protection hidden="1"/>
    </xf>
    <xf numFmtId="2" fontId="5" fillId="6" borderId="28" xfId="0" applyFont="1" applyFill="1" applyBorder="1" applyProtection="1">
      <protection hidden="1"/>
    </xf>
    <xf numFmtId="2" fontId="10" fillId="6" borderId="31" xfId="0" applyFont="1" applyFill="1" applyBorder="1" applyProtection="1">
      <protection hidden="1"/>
    </xf>
    <xf numFmtId="2" fontId="5" fillId="3" borderId="19" xfId="0" applyFont="1" applyFill="1" applyBorder="1" applyAlignment="1" applyProtection="1">
      <alignment horizontal="left" vertical="center"/>
      <protection locked="0"/>
    </xf>
    <xf numFmtId="2" fontId="4" fillId="3" borderId="19" xfId="0" applyFont="1" applyFill="1" applyBorder="1" applyAlignment="1" applyProtection="1">
      <alignment horizontal="left" vertical="center"/>
      <protection locked="0"/>
    </xf>
    <xf numFmtId="2" fontId="4" fillId="3" borderId="18" xfId="0" applyFont="1" applyFill="1" applyBorder="1" applyAlignment="1" applyProtection="1">
      <alignment horizontal="left" vertical="center"/>
      <protection locked="0"/>
    </xf>
    <xf numFmtId="2" fontId="10" fillId="3" borderId="19" xfId="0" applyFont="1" applyFill="1" applyBorder="1" applyAlignment="1" applyProtection="1">
      <alignment horizontal="left" vertical="center"/>
      <protection locked="0"/>
    </xf>
    <xf numFmtId="2" fontId="4" fillId="3" borderId="19" xfId="0" applyFont="1" applyFill="1" applyBorder="1" applyAlignment="1" applyProtection="1">
      <alignment horizontal="center" vertical="center"/>
      <protection hidden="1"/>
    </xf>
    <xf numFmtId="2" fontId="4" fillId="3" borderId="19" xfId="0" applyFont="1" applyFill="1" applyBorder="1" applyAlignment="1" applyProtection="1">
      <alignment horizontal="left" vertical="center"/>
      <protection hidden="1"/>
    </xf>
    <xf numFmtId="2" fontId="10" fillId="3" borderId="20" xfId="0" applyFont="1" applyFill="1" applyBorder="1" applyAlignment="1" applyProtection="1">
      <alignment horizontal="left" vertical="center"/>
      <protection hidden="1"/>
    </xf>
    <xf numFmtId="2" fontId="6" fillId="3" borderId="18" xfId="0" applyFont="1" applyFill="1" applyBorder="1" applyAlignment="1" applyProtection="1">
      <alignment horizontal="left"/>
      <protection locked="0"/>
    </xf>
    <xf numFmtId="2" fontId="4" fillId="2" borderId="6" xfId="0" applyFont="1" applyFill="1" applyBorder="1" applyAlignment="1" applyProtection="1">
      <alignment horizontal="center"/>
      <protection locked="0" hidden="1"/>
    </xf>
    <xf numFmtId="2" fontId="10" fillId="7" borderId="16" xfId="0" applyFont="1" applyFill="1" applyBorder="1" applyProtection="1">
      <protection hidden="1"/>
    </xf>
    <xf numFmtId="2" fontId="2" fillId="7" borderId="28" xfId="0" applyFont="1" applyFill="1" applyBorder="1"/>
    <xf numFmtId="2" fontId="10" fillId="7" borderId="31" xfId="0" applyFont="1" applyFill="1" applyBorder="1" applyProtection="1">
      <protection hidden="1"/>
    </xf>
    <xf numFmtId="2" fontId="4" fillId="6" borderId="0" xfId="0" applyFont="1" applyFill="1" applyBorder="1" applyAlignment="1" applyProtection="1">
      <alignment horizontal="center"/>
      <protection hidden="1"/>
    </xf>
    <xf numFmtId="49" fontId="5" fillId="3" borderId="21" xfId="0" applyNumberFormat="1" applyFont="1" applyFill="1" applyBorder="1" applyAlignment="1" applyProtection="1">
      <alignment horizontal="left" vertical="top"/>
      <protection locked="0" hidden="1"/>
    </xf>
    <xf numFmtId="49" fontId="5" fillId="3" borderId="22" xfId="0" applyNumberFormat="1" applyFont="1" applyFill="1" applyBorder="1" applyAlignment="1" applyProtection="1">
      <alignment horizontal="left" vertical="top"/>
      <protection locked="0" hidden="1"/>
    </xf>
    <xf numFmtId="2" fontId="6" fillId="3" borderId="19" xfId="0" applyFont="1" applyFill="1" applyBorder="1" applyAlignment="1" applyProtection="1">
      <alignment horizontal="left"/>
      <protection locked="0"/>
    </xf>
    <xf numFmtId="2" fontId="13" fillId="3" borderId="19" xfId="0" applyFont="1" applyFill="1" applyBorder="1" applyAlignment="1" applyProtection="1">
      <alignment horizontal="left"/>
      <protection locked="0"/>
    </xf>
    <xf numFmtId="2" fontId="5" fillId="3" borderId="2" xfId="0" applyFont="1" applyFill="1" applyBorder="1" applyAlignment="1" applyProtection="1">
      <alignment horizontal="left"/>
      <protection locked="0"/>
    </xf>
    <xf numFmtId="2" fontId="2" fillId="3" borderId="8" xfId="0" applyFont="1" applyFill="1" applyBorder="1" applyAlignment="1" applyProtection="1">
      <alignment horizontal="left"/>
      <protection locked="0"/>
    </xf>
    <xf numFmtId="2" fontId="10" fillId="7" borderId="34" xfId="0" applyFont="1" applyFill="1" applyBorder="1" applyProtection="1">
      <protection hidden="1"/>
    </xf>
    <xf numFmtId="2" fontId="2" fillId="6" borderId="7" xfId="0" applyFont="1" applyFill="1" applyBorder="1" applyAlignment="1" applyProtection="1">
      <alignment horizontal="center"/>
      <protection hidden="1"/>
    </xf>
    <xf numFmtId="2" fontId="0" fillId="7" borderId="32" xfId="0" applyFill="1" applyBorder="1"/>
    <xf numFmtId="2" fontId="4" fillId="7" borderId="33" xfId="0" applyFont="1" applyFill="1" applyBorder="1" applyAlignment="1" applyProtection="1">
      <alignment horizontal="center"/>
      <protection locked="0"/>
    </xf>
    <xf numFmtId="2" fontId="2" fillId="7" borderId="33" xfId="0" applyFont="1" applyFill="1" applyBorder="1" applyAlignment="1" applyProtection="1">
      <alignment horizontal="center"/>
      <protection locked="0"/>
    </xf>
    <xf numFmtId="2" fontId="7" fillId="7" borderId="33" xfId="0" applyFont="1" applyFill="1" applyBorder="1" applyAlignment="1" applyProtection="1">
      <alignment horizontal="center"/>
      <protection locked="0"/>
    </xf>
    <xf numFmtId="2" fontId="4" fillId="7" borderId="33" xfId="0" applyFont="1" applyFill="1" applyBorder="1" applyAlignment="1" applyProtection="1">
      <alignment horizontal="center" vertical="center"/>
      <protection locked="0" hidden="1"/>
    </xf>
    <xf numFmtId="2" fontId="10" fillId="7" borderId="33" xfId="0" applyFont="1" applyFill="1" applyBorder="1" applyAlignment="1" applyProtection="1">
      <alignment horizontal="center"/>
      <protection locked="0"/>
    </xf>
    <xf numFmtId="2" fontId="4" fillId="7" borderId="33" xfId="0" applyFont="1" applyFill="1" applyBorder="1" applyAlignment="1" applyProtection="1">
      <alignment horizontal="center"/>
      <protection hidden="1"/>
    </xf>
    <xf numFmtId="2" fontId="4" fillId="3" borderId="36" xfId="0" applyFont="1" applyFill="1" applyBorder="1" applyAlignment="1" applyProtection="1">
      <alignment horizontal="center" vertical="center"/>
      <protection locked="0" hidden="1"/>
    </xf>
    <xf numFmtId="2" fontId="4" fillId="2" borderId="35" xfId="0" applyFont="1" applyFill="1" applyBorder="1" applyAlignment="1" applyProtection="1">
      <alignment horizontal="center"/>
      <protection locked="0"/>
    </xf>
    <xf numFmtId="2" fontId="4" fillId="2" borderId="37" xfId="0" applyFont="1" applyFill="1" applyBorder="1" applyAlignment="1" applyProtection="1">
      <alignment horizontal="center"/>
      <protection hidden="1"/>
    </xf>
    <xf numFmtId="2" fontId="4" fillId="2" borderId="23" xfId="0" applyFont="1" applyFill="1" applyBorder="1" applyAlignment="1" applyProtection="1">
      <alignment horizontal="center"/>
      <protection locked="0" hidden="1"/>
    </xf>
    <xf numFmtId="49" fontId="5" fillId="3" borderId="17" xfId="0" applyNumberFormat="1" applyFont="1" applyFill="1" applyBorder="1" applyAlignment="1" applyProtection="1">
      <alignment horizontal="left" vertical="top" wrapText="1"/>
      <protection locked="0" hidden="1"/>
    </xf>
    <xf numFmtId="2" fontId="2" fillId="2" borderId="7" xfId="0" applyFont="1" applyFill="1" applyBorder="1" applyAlignment="1" applyProtection="1">
      <alignment horizontal="center"/>
      <protection locked="0"/>
    </xf>
    <xf numFmtId="49" fontId="5" fillId="3" borderId="17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/>
    <xf numFmtId="49" fontId="5" fillId="6" borderId="17" xfId="0" applyNumberFormat="1" applyFont="1" applyFill="1" applyBorder="1" applyAlignment="1" applyProtection="1">
      <alignment vertical="center"/>
      <protection locked="0"/>
    </xf>
    <xf numFmtId="49" fontId="5" fillId="6" borderId="15" xfId="0" applyNumberFormat="1" applyFont="1" applyFill="1" applyBorder="1" applyAlignment="1" applyProtection="1">
      <alignment vertical="center"/>
      <protection locked="0"/>
    </xf>
    <xf numFmtId="49" fontId="5" fillId="6" borderId="26" xfId="0" applyNumberFormat="1" applyFont="1" applyFill="1" applyBorder="1" applyAlignment="1" applyProtection="1">
      <alignment vertical="center"/>
      <protection locked="0"/>
    </xf>
    <xf numFmtId="49" fontId="5" fillId="3" borderId="21" xfId="0" applyNumberFormat="1" applyFont="1" applyFill="1" applyBorder="1" applyAlignment="1" applyProtection="1">
      <alignment horizontal="left"/>
      <protection locked="0"/>
    </xf>
    <xf numFmtId="49" fontId="5" fillId="3" borderId="22" xfId="0" applyNumberFormat="1" applyFont="1" applyFill="1" applyBorder="1" applyAlignment="1" applyProtection="1">
      <alignment horizontal="left"/>
      <protection locked="0"/>
    </xf>
    <xf numFmtId="2" fontId="2" fillId="5" borderId="3" xfId="0" applyFont="1" applyFill="1" applyBorder="1" applyAlignment="1" applyProtection="1">
      <alignment horizontal="center"/>
      <protection locked="0"/>
    </xf>
    <xf numFmtId="2" fontId="10" fillId="6" borderId="16" xfId="0" applyFont="1" applyFill="1" applyBorder="1" applyProtection="1">
      <protection hidden="1"/>
    </xf>
    <xf numFmtId="49" fontId="5" fillId="3" borderId="22" xfId="0" applyNumberFormat="1" applyFont="1" applyFill="1" applyBorder="1" applyAlignment="1" applyProtection="1">
      <alignment horizontal="left" vertical="top"/>
      <protection locked="0" hidden="1"/>
    </xf>
    <xf numFmtId="2" fontId="13" fillId="3" borderId="10" xfId="0" applyFont="1" applyFill="1" applyBorder="1" applyAlignment="1" applyProtection="1">
      <alignment horizontal="left"/>
      <protection locked="0"/>
    </xf>
    <xf numFmtId="2" fontId="0" fillId="7" borderId="38" xfId="0" applyFill="1" applyBorder="1"/>
    <xf numFmtId="2" fontId="4" fillId="7" borderId="39" xfId="0" applyFont="1" applyFill="1" applyBorder="1" applyAlignment="1" applyProtection="1">
      <alignment horizontal="center"/>
      <protection locked="0"/>
    </xf>
    <xf numFmtId="2" fontId="2" fillId="7" borderId="39" xfId="0" applyFont="1" applyFill="1" applyBorder="1" applyAlignment="1" applyProtection="1">
      <alignment horizontal="center"/>
      <protection locked="0"/>
    </xf>
    <xf numFmtId="2" fontId="7" fillId="7" borderId="39" xfId="0" applyFont="1" applyFill="1" applyBorder="1" applyAlignment="1" applyProtection="1">
      <alignment horizontal="center"/>
      <protection locked="0"/>
    </xf>
    <xf numFmtId="2" fontId="4" fillId="7" borderId="39" xfId="0" applyFont="1" applyFill="1" applyBorder="1" applyAlignment="1" applyProtection="1">
      <alignment horizontal="center" vertical="center"/>
      <protection locked="0" hidden="1"/>
    </xf>
    <xf numFmtId="2" fontId="10" fillId="7" borderId="39" xfId="0" applyFont="1" applyFill="1" applyBorder="1" applyAlignment="1" applyProtection="1">
      <alignment horizontal="center"/>
      <protection locked="0"/>
    </xf>
    <xf numFmtId="2" fontId="4" fillId="7" borderId="39" xfId="0" applyFont="1" applyFill="1" applyBorder="1" applyAlignment="1" applyProtection="1">
      <alignment horizontal="center"/>
      <protection hidden="1"/>
    </xf>
    <xf numFmtId="2" fontId="10" fillId="7" borderId="40" xfId="0" applyFont="1" applyFill="1" applyBorder="1" applyProtection="1">
      <protection hidden="1"/>
    </xf>
    <xf numFmtId="49" fontId="5" fillId="3" borderId="17" xfId="0" applyNumberFormat="1" applyFont="1" applyFill="1" applyBorder="1" applyAlignment="1" applyProtection="1">
      <alignment vertical="top"/>
      <protection locked="0"/>
    </xf>
    <xf numFmtId="49" fontId="5" fillId="3" borderId="21" xfId="0" applyNumberFormat="1" applyFont="1" applyFill="1" applyBorder="1" applyAlignment="1" applyProtection="1">
      <alignment vertical="top"/>
      <protection locked="0"/>
    </xf>
    <xf numFmtId="49" fontId="5" fillId="3" borderId="22" xfId="0" applyNumberFormat="1" applyFont="1" applyFill="1" applyBorder="1" applyAlignment="1" applyProtection="1">
      <alignment vertical="top"/>
      <protection locked="0"/>
    </xf>
    <xf numFmtId="2" fontId="2" fillId="3" borderId="2" xfId="0" applyFont="1" applyFill="1" applyBorder="1" applyAlignment="1" applyProtection="1">
      <alignment horizontal="left"/>
      <protection locked="0"/>
    </xf>
    <xf numFmtId="2" fontId="2" fillId="3" borderId="10" xfId="0" applyFont="1" applyFill="1" applyBorder="1" applyAlignment="1" applyProtection="1">
      <alignment horizontal="left"/>
      <protection locked="0"/>
    </xf>
    <xf numFmtId="2" fontId="13" fillId="2" borderId="19" xfId="0" applyFont="1" applyFill="1" applyBorder="1" applyAlignment="1" applyProtection="1">
      <alignment horizontal="left"/>
      <protection locked="0"/>
    </xf>
    <xf numFmtId="49" fontId="5" fillId="3" borderId="17" xfId="0" applyNumberFormat="1" applyFont="1" applyFill="1" applyBorder="1" applyAlignment="1" applyProtection="1">
      <alignment vertical="top" wrapText="1"/>
      <protection locked="0"/>
    </xf>
    <xf numFmtId="0" fontId="1" fillId="0" borderId="0" xfId="1" applyBorder="1" applyAlignment="1">
      <alignment vertical="center" wrapText="1"/>
    </xf>
    <xf numFmtId="2" fontId="5" fillId="7" borderId="38" xfId="0" applyFont="1" applyFill="1" applyBorder="1" applyAlignment="1" applyProtection="1">
      <alignment horizontal="right"/>
      <protection hidden="1"/>
    </xf>
    <xf numFmtId="2" fontId="5" fillId="7" borderId="39" xfId="0" applyFont="1" applyFill="1" applyBorder="1" applyAlignment="1">
      <alignment horizontal="left"/>
    </xf>
    <xf numFmtId="49" fontId="5" fillId="3" borderId="41" xfId="0" applyNumberFormat="1" applyFont="1" applyFill="1" applyBorder="1" applyAlignment="1" applyProtection="1">
      <alignment vertical="center"/>
      <protection locked="0"/>
    </xf>
    <xf numFmtId="2" fontId="5" fillId="6" borderId="42" xfId="0" applyFont="1" applyFill="1" applyBorder="1" applyAlignment="1" applyProtection="1">
      <alignment vertical="center"/>
      <protection locked="0"/>
    </xf>
    <xf numFmtId="2" fontId="5" fillId="6" borderId="43" xfId="0" applyFont="1" applyFill="1" applyBorder="1" applyAlignment="1" applyProtection="1">
      <alignment vertical="center"/>
      <protection locked="0"/>
    </xf>
    <xf numFmtId="2" fontId="5" fillId="6" borderId="43" xfId="0" applyFont="1" applyFill="1" applyBorder="1" applyAlignment="1" applyProtection="1">
      <alignment horizontal="center" vertical="center"/>
      <protection locked="0" hidden="1"/>
    </xf>
    <xf numFmtId="2" fontId="10" fillId="6" borderId="43" xfId="0" applyFont="1" applyFill="1" applyBorder="1" applyAlignment="1" applyProtection="1">
      <alignment vertical="center"/>
      <protection locked="0"/>
    </xf>
    <xf numFmtId="2" fontId="5" fillId="6" borderId="43" xfId="0" applyFont="1" applyFill="1" applyBorder="1" applyAlignment="1" applyProtection="1">
      <alignment horizontal="center" vertical="center"/>
      <protection hidden="1"/>
    </xf>
    <xf numFmtId="2" fontId="5" fillId="6" borderId="43" xfId="0" applyFont="1" applyFill="1" applyBorder="1" applyAlignment="1" applyProtection="1">
      <alignment vertical="center"/>
      <protection hidden="1"/>
    </xf>
    <xf numFmtId="2" fontId="10" fillId="6" borderId="44" xfId="0" applyFont="1" applyFill="1" applyBorder="1" applyAlignment="1" applyProtection="1">
      <alignment vertical="center"/>
      <protection hidden="1"/>
    </xf>
    <xf numFmtId="49" fontId="5" fillId="3" borderId="26" xfId="0" applyNumberFormat="1" applyFont="1" applyFill="1" applyBorder="1" applyAlignment="1" applyProtection="1">
      <alignment vertical="center"/>
      <protection locked="0"/>
    </xf>
    <xf numFmtId="2" fontId="5" fillId="6" borderId="27" xfId="0" applyFont="1" applyFill="1" applyBorder="1" applyAlignment="1" applyProtection="1">
      <alignment vertical="center"/>
      <protection locked="0"/>
    </xf>
    <xf numFmtId="2" fontId="5" fillId="6" borderId="30" xfId="0" applyFont="1" applyFill="1" applyBorder="1" applyAlignment="1" applyProtection="1">
      <alignment vertical="center"/>
      <protection locked="0"/>
    </xf>
    <xf numFmtId="2" fontId="5" fillId="6" borderId="30" xfId="0" applyFont="1" applyFill="1" applyBorder="1" applyAlignment="1" applyProtection="1">
      <alignment horizontal="center" vertical="center"/>
      <protection locked="0" hidden="1"/>
    </xf>
    <xf numFmtId="2" fontId="10" fillId="6" borderId="30" xfId="0" applyFont="1" applyFill="1" applyBorder="1" applyAlignment="1" applyProtection="1">
      <alignment vertical="center"/>
      <protection locked="0"/>
    </xf>
    <xf numFmtId="2" fontId="5" fillId="6" borderId="30" xfId="0" applyFont="1" applyFill="1" applyBorder="1" applyAlignment="1" applyProtection="1">
      <alignment horizontal="center" vertical="center"/>
      <protection hidden="1"/>
    </xf>
    <xf numFmtId="2" fontId="5" fillId="6" borderId="30" xfId="0" applyFont="1" applyFill="1" applyBorder="1" applyAlignment="1" applyProtection="1">
      <alignment vertical="center"/>
      <protection hidden="1"/>
    </xf>
    <xf numFmtId="2" fontId="10" fillId="6" borderId="45" xfId="0" applyFont="1" applyFill="1" applyBorder="1" applyAlignment="1" applyProtection="1">
      <alignment vertical="center"/>
      <protection hidden="1"/>
    </xf>
    <xf numFmtId="49" fontId="5" fillId="3" borderId="22" xfId="0" applyNumberFormat="1" applyFont="1" applyFill="1" applyBorder="1" applyAlignment="1" applyProtection="1">
      <alignment horizontal="left" vertical="top"/>
      <protection locked="0"/>
    </xf>
    <xf numFmtId="1" fontId="8" fillId="7" borderId="46" xfId="0" applyNumberFormat="1" applyFont="1" applyFill="1" applyBorder="1"/>
    <xf numFmtId="0" fontId="2" fillId="6" borderId="5" xfId="0" applyNumberFormat="1" applyFont="1" applyFill="1" applyBorder="1" applyAlignment="1" applyProtection="1">
      <alignment horizontal="center"/>
      <protection hidden="1"/>
    </xf>
    <xf numFmtId="2" fontId="2" fillId="5" borderId="5" xfId="0" applyFont="1" applyFill="1" applyBorder="1" applyAlignment="1" applyProtection="1">
      <alignment horizontal="center"/>
      <protection locked="0"/>
    </xf>
    <xf numFmtId="2" fontId="2" fillId="3" borderId="19" xfId="0" applyFont="1" applyFill="1" applyBorder="1" applyAlignment="1" applyProtection="1">
      <alignment horizontal="left"/>
      <protection locked="0"/>
    </xf>
    <xf numFmtId="2" fontId="2" fillId="3" borderId="36" xfId="0" applyFont="1" applyFill="1" applyBorder="1" applyAlignment="1" applyProtection="1">
      <alignment horizontal="center" vertical="center"/>
      <protection locked="0" hidden="1"/>
    </xf>
    <xf numFmtId="2" fontId="2" fillId="6" borderId="3" xfId="0" applyFont="1" applyFill="1" applyBorder="1" applyAlignment="1" applyProtection="1">
      <alignment horizontal="center"/>
      <protection hidden="1"/>
    </xf>
    <xf numFmtId="2" fontId="2" fillId="6" borderId="0" xfId="0" applyFont="1" applyFill="1" applyBorder="1" applyAlignment="1" applyProtection="1">
      <alignment horizontal="center"/>
      <protection hidden="1"/>
    </xf>
    <xf numFmtId="2" fontId="2" fillId="6" borderId="3" xfId="0" applyFont="1" applyFill="1" applyBorder="1" applyProtection="1">
      <protection hidden="1"/>
    </xf>
    <xf numFmtId="2" fontId="2" fillId="2" borderId="9" xfId="0" applyFont="1" applyFill="1" applyBorder="1" applyAlignment="1" applyProtection="1">
      <alignment horizontal="center"/>
      <protection locked="0"/>
    </xf>
    <xf numFmtId="2" fontId="2" fillId="2" borderId="6" xfId="0" applyFont="1" applyFill="1" applyBorder="1" applyAlignment="1" applyProtection="1">
      <alignment horizontal="center" vertical="center"/>
      <protection locked="0" hidden="1"/>
    </xf>
    <xf numFmtId="2" fontId="2" fillId="2" borderId="11" xfId="0" applyFont="1" applyFill="1" applyBorder="1" applyAlignment="1" applyProtection="1">
      <alignment horizontal="center"/>
      <protection hidden="1"/>
    </xf>
    <xf numFmtId="2" fontId="5" fillId="0" borderId="0" xfId="0" applyFont="1" applyFill="1" applyProtection="1">
      <protection locked="0"/>
    </xf>
    <xf numFmtId="2" fontId="2" fillId="7" borderId="32" xfId="0" applyFont="1" applyFill="1" applyBorder="1" applyAlignment="1" applyProtection="1">
      <alignment horizontal="center"/>
      <protection hidden="1"/>
    </xf>
    <xf numFmtId="2" fontId="5" fillId="7" borderId="32" xfId="0" applyFont="1" applyFill="1" applyBorder="1" applyAlignment="1" applyProtection="1">
      <alignment horizontal="right"/>
      <protection hidden="1"/>
    </xf>
    <xf numFmtId="2" fontId="5" fillId="7" borderId="33" xfId="0" applyFont="1" applyFill="1" applyBorder="1" applyAlignment="1">
      <alignment horizontal="left"/>
    </xf>
    <xf numFmtId="2" fontId="2" fillId="6" borderId="7" xfId="0" applyFont="1" applyFill="1" applyBorder="1" applyProtection="1">
      <protection hidden="1"/>
    </xf>
    <xf numFmtId="2" fontId="2" fillId="2" borderId="35" xfId="0" applyFont="1" applyFill="1" applyBorder="1" applyAlignment="1" applyProtection="1">
      <alignment horizontal="center"/>
      <protection locked="0"/>
    </xf>
    <xf numFmtId="2" fontId="2" fillId="2" borderId="23" xfId="0" applyFont="1" applyFill="1" applyBorder="1" applyAlignment="1" applyProtection="1">
      <alignment horizontal="center" vertical="center"/>
      <protection locked="0" hidden="1"/>
    </xf>
    <xf numFmtId="2" fontId="2" fillId="2" borderId="37" xfId="0" applyFont="1" applyFill="1" applyBorder="1" applyAlignment="1" applyProtection="1">
      <alignment horizontal="center"/>
      <protection hidden="1"/>
    </xf>
    <xf numFmtId="49" fontId="5" fillId="3" borderId="17" xfId="0" applyNumberFormat="1" applyFont="1" applyFill="1" applyBorder="1" applyAlignment="1" applyProtection="1">
      <alignment horizontal="left" vertical="top"/>
      <protection locked="0"/>
    </xf>
    <xf numFmtId="49" fontId="5" fillId="3" borderId="21" xfId="0" applyNumberFormat="1" applyFont="1" applyFill="1" applyBorder="1" applyAlignment="1" applyProtection="1">
      <alignment horizontal="left" vertical="top"/>
      <protection locked="0"/>
    </xf>
    <xf numFmtId="49" fontId="5" fillId="3" borderId="22" xfId="0" applyNumberFormat="1" applyFont="1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65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50" cy="10668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ktmanager/Brundiers%20Andreas/Brosch&#252;ren/Sockelfibel/Landing%20Page/Kalkulationstabellen/Sockelabdichtung%20im%20Altbau_Detail%202.2_einschaliges%20Mauerwerk%20mit%20WDVS_bitumin&#246;se%20Altabdichtung.xlt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utzer-Handbuch"/>
      <sheetName val="Preis-Übersicht"/>
      <sheetName val="Sockelabd._2.2_mit Keller"/>
      <sheetName val="Sockelabd._2.2"/>
    </sheetNames>
    <sheetDataSet>
      <sheetData sheetId="0"/>
      <sheetData sheetId="1">
        <row r="17">
          <cell r="D1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P27" sqref="P27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D6" sqref="D6"/>
    </sheetView>
  </sheetViews>
  <sheetFormatPr baseColWidth="10" defaultRowHeight="15"/>
  <cols>
    <col min="1" max="1" width="12.85546875" style="19" bestFit="1" customWidth="1"/>
    <col min="2" max="2" width="11.42578125" style="19"/>
    <col min="3" max="3" width="38.28515625" style="180" customWidth="1"/>
    <col min="5" max="5" width="18.7109375" customWidth="1"/>
  </cols>
  <sheetData>
    <row r="1" spans="1:5" ht="16.5" thickBot="1">
      <c r="A1" s="200" t="s">
        <v>54</v>
      </c>
      <c r="B1" s="200" t="s">
        <v>42</v>
      </c>
      <c r="C1" s="200" t="s">
        <v>40</v>
      </c>
      <c r="D1" s="200" t="s">
        <v>53</v>
      </c>
      <c r="E1" s="200" t="s">
        <v>52</v>
      </c>
    </row>
    <row r="2" spans="1:5" ht="15" customHeight="1">
      <c r="A2" s="201">
        <v>1</v>
      </c>
      <c r="B2" s="201" t="s">
        <v>65</v>
      </c>
      <c r="C2" s="201" t="s">
        <v>22</v>
      </c>
      <c r="D2" s="202">
        <v>0</v>
      </c>
      <c r="E2" s="201" t="s">
        <v>64</v>
      </c>
    </row>
    <row r="3" spans="1:5" ht="15" customHeight="1">
      <c r="A3" s="201">
        <v>2</v>
      </c>
      <c r="B3" s="201">
        <v>160</v>
      </c>
      <c r="C3" s="201" t="s">
        <v>23</v>
      </c>
      <c r="D3" s="202">
        <v>0</v>
      </c>
      <c r="E3" s="201" t="s">
        <v>48</v>
      </c>
    </row>
    <row r="4" spans="1:5" ht="15" customHeight="1">
      <c r="A4" s="201">
        <v>3</v>
      </c>
      <c r="B4" s="201">
        <v>24</v>
      </c>
      <c r="C4" s="201" t="s">
        <v>24</v>
      </c>
      <c r="D4" s="202">
        <v>0</v>
      </c>
      <c r="E4" s="201" t="s">
        <v>43</v>
      </c>
    </row>
    <row r="5" spans="1:5" ht="15" customHeight="1">
      <c r="A5" s="201">
        <v>4</v>
      </c>
      <c r="B5" s="201">
        <v>28</v>
      </c>
      <c r="C5" s="201" t="s">
        <v>25</v>
      </c>
      <c r="D5" s="202">
        <v>0</v>
      </c>
      <c r="E5" s="201" t="s">
        <v>43</v>
      </c>
    </row>
    <row r="6" spans="1:5" ht="15" customHeight="1">
      <c r="A6" s="201">
        <v>5</v>
      </c>
      <c r="B6" s="201">
        <v>21</v>
      </c>
      <c r="C6" s="201" t="s">
        <v>26</v>
      </c>
      <c r="D6" s="202">
        <v>0</v>
      </c>
      <c r="E6" s="201" t="s">
        <v>59</v>
      </c>
    </row>
    <row r="7" spans="1:5" ht="15" customHeight="1">
      <c r="A7" s="201">
        <v>6</v>
      </c>
      <c r="B7" s="201">
        <v>22</v>
      </c>
      <c r="C7" s="201" t="s">
        <v>27</v>
      </c>
      <c r="D7" s="202">
        <v>0</v>
      </c>
      <c r="E7" s="201" t="s">
        <v>163</v>
      </c>
    </row>
    <row r="8" spans="1:5" ht="15" customHeight="1">
      <c r="A8" s="201">
        <v>7</v>
      </c>
      <c r="B8" s="201">
        <v>21</v>
      </c>
      <c r="C8" s="201" t="s">
        <v>28</v>
      </c>
      <c r="D8" s="202">
        <v>0</v>
      </c>
      <c r="E8" s="201" t="s">
        <v>60</v>
      </c>
    </row>
    <row r="9" spans="1:5" ht="15" customHeight="1">
      <c r="A9" s="201">
        <v>8</v>
      </c>
      <c r="B9" s="201">
        <v>17</v>
      </c>
      <c r="C9" s="201" t="s">
        <v>44</v>
      </c>
      <c r="D9" s="202">
        <v>0</v>
      </c>
      <c r="E9" s="201" t="s">
        <v>55</v>
      </c>
    </row>
    <row r="10" spans="1:5" ht="15" customHeight="1">
      <c r="A10" s="201">
        <v>9</v>
      </c>
      <c r="B10" s="201">
        <v>17</v>
      </c>
      <c r="C10" s="201" t="s">
        <v>29</v>
      </c>
      <c r="D10" s="202">
        <v>0</v>
      </c>
      <c r="E10" s="201" t="s">
        <v>56</v>
      </c>
    </row>
    <row r="11" spans="1:5" ht="15" customHeight="1">
      <c r="A11" s="201">
        <v>10</v>
      </c>
      <c r="B11" s="201" t="s">
        <v>67</v>
      </c>
      <c r="C11" s="201" t="s">
        <v>45</v>
      </c>
      <c r="D11" s="202">
        <v>0</v>
      </c>
      <c r="E11" s="201" t="s">
        <v>57</v>
      </c>
    </row>
    <row r="12" spans="1:5" ht="15" customHeight="1">
      <c r="A12" s="201">
        <v>11</v>
      </c>
      <c r="B12" s="201" t="s">
        <v>67</v>
      </c>
      <c r="C12" s="201" t="s">
        <v>46</v>
      </c>
      <c r="D12" s="202">
        <v>0</v>
      </c>
      <c r="E12" s="201" t="s">
        <v>58</v>
      </c>
    </row>
    <row r="13" spans="1:5" ht="15" customHeight="1">
      <c r="A13" s="201">
        <v>12</v>
      </c>
      <c r="B13" s="201">
        <v>210</v>
      </c>
      <c r="C13" s="201" t="s">
        <v>51</v>
      </c>
      <c r="D13" s="202">
        <v>0</v>
      </c>
      <c r="E13" s="201" t="s">
        <v>68</v>
      </c>
    </row>
    <row r="14" spans="1:5" ht="15" customHeight="1">
      <c r="A14" s="201">
        <v>13</v>
      </c>
      <c r="B14" s="201">
        <v>210</v>
      </c>
      <c r="C14" s="201" t="s">
        <v>50</v>
      </c>
      <c r="D14" s="202">
        <v>0</v>
      </c>
      <c r="E14" s="201" t="s">
        <v>68</v>
      </c>
    </row>
    <row r="15" spans="1:5" ht="15" customHeight="1">
      <c r="A15" s="201">
        <v>14</v>
      </c>
      <c r="B15" s="201" t="s">
        <v>63</v>
      </c>
      <c r="C15" s="201" t="s">
        <v>30</v>
      </c>
      <c r="D15" s="202">
        <v>0</v>
      </c>
      <c r="E15" s="201" t="s">
        <v>41</v>
      </c>
    </row>
    <row r="16" spans="1:5" ht="15" customHeight="1">
      <c r="A16" s="201">
        <v>15</v>
      </c>
      <c r="B16" s="201">
        <v>40</v>
      </c>
      <c r="C16" s="201" t="s">
        <v>31</v>
      </c>
      <c r="D16" s="202">
        <v>0</v>
      </c>
      <c r="E16" s="201" t="s">
        <v>47</v>
      </c>
    </row>
    <row r="17" spans="1:5" ht="15" customHeight="1">
      <c r="A17" s="201">
        <v>16</v>
      </c>
      <c r="B17" s="201" t="s">
        <v>66</v>
      </c>
      <c r="C17" s="201" t="s">
        <v>32</v>
      </c>
      <c r="D17" s="202">
        <v>0</v>
      </c>
      <c r="E17" s="201" t="s">
        <v>43</v>
      </c>
    </row>
    <row r="18" spans="1:5" ht="15" customHeight="1">
      <c r="A18" s="201">
        <v>17</v>
      </c>
      <c r="B18" s="201">
        <v>22</v>
      </c>
      <c r="C18" s="201" t="s">
        <v>33</v>
      </c>
      <c r="D18" s="202">
        <v>0</v>
      </c>
      <c r="E18" s="201" t="s">
        <v>61</v>
      </c>
    </row>
    <row r="19" spans="1:5" ht="15" customHeight="1">
      <c r="A19" s="201">
        <v>18</v>
      </c>
      <c r="B19" s="201">
        <v>50</v>
      </c>
      <c r="C19" s="201" t="s">
        <v>34</v>
      </c>
      <c r="D19" s="202">
        <v>0</v>
      </c>
      <c r="E19" s="201" t="s">
        <v>49</v>
      </c>
    </row>
    <row r="20" spans="1:5" ht="15" customHeight="1">
      <c r="A20" s="201">
        <v>19</v>
      </c>
      <c r="B20" s="201">
        <v>52</v>
      </c>
      <c r="C20" s="201" t="s">
        <v>39</v>
      </c>
      <c r="D20" s="202">
        <v>0</v>
      </c>
      <c r="E20" s="201" t="s">
        <v>49</v>
      </c>
    </row>
    <row r="21" spans="1:5" ht="15" customHeight="1">
      <c r="A21" s="201">
        <v>20</v>
      </c>
      <c r="B21" s="201">
        <v>199</v>
      </c>
      <c r="C21" s="201" t="s">
        <v>35</v>
      </c>
      <c r="D21" s="202">
        <v>0</v>
      </c>
      <c r="E21" s="201" t="s">
        <v>43</v>
      </c>
    </row>
    <row r="22" spans="1:5" ht="15" customHeight="1">
      <c r="A22" s="201">
        <v>21</v>
      </c>
      <c r="B22" s="201" t="s">
        <v>62</v>
      </c>
      <c r="C22" s="201" t="s">
        <v>36</v>
      </c>
      <c r="D22" s="202">
        <v>0</v>
      </c>
      <c r="E22" s="201" t="s">
        <v>43</v>
      </c>
    </row>
    <row r="23" spans="1:5" ht="15" customHeight="1">
      <c r="A23" s="201">
        <v>22</v>
      </c>
      <c r="B23" s="201">
        <v>90</v>
      </c>
      <c r="C23" s="201" t="s">
        <v>37</v>
      </c>
      <c r="D23" s="202">
        <v>0</v>
      </c>
      <c r="E23" s="201" t="s">
        <v>43</v>
      </c>
    </row>
    <row r="24" spans="1:5" ht="15" customHeight="1">
      <c r="A24" s="201">
        <v>23</v>
      </c>
      <c r="B24" s="201">
        <v>90</v>
      </c>
      <c r="C24" s="201" t="s">
        <v>38</v>
      </c>
      <c r="D24" s="202">
        <v>0</v>
      </c>
      <c r="E24" s="201" t="s">
        <v>43</v>
      </c>
    </row>
  </sheetData>
  <printOptions headings="1"/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zoomScaleNormal="100" workbookViewId="0">
      <pane ySplit="11" topLeftCell="A12" activePane="bottomLeft" state="frozen"/>
      <selection pane="bottomLeft" activeCell="O100" sqref="O100"/>
    </sheetView>
  </sheetViews>
  <sheetFormatPr baseColWidth="10" defaultRowHeight="12.75"/>
  <cols>
    <col min="1" max="1" width="3.140625" customWidth="1"/>
    <col min="2" max="2" width="14" style="155" customWidth="1"/>
    <col min="3" max="4" width="10.85546875" customWidth="1"/>
    <col min="5" max="5" width="12.140625" customWidth="1"/>
    <col min="6" max="6" width="15.42578125" bestFit="1" customWidth="1"/>
    <col min="7" max="7" width="12.7109375" style="32" customWidth="1"/>
    <col min="8" max="8" width="22.5703125" customWidth="1"/>
    <col min="9" max="9" width="17.42578125" customWidth="1"/>
    <col min="10" max="10" width="14.7109375" style="59" customWidth="1"/>
    <col min="11" max="11" width="13.140625" style="32" customWidth="1"/>
    <col min="12" max="12" width="10.85546875" customWidth="1"/>
    <col min="13" max="13" width="12.85546875" bestFit="1" customWidth="1"/>
    <col min="14" max="14" width="12.7109375" style="53" bestFit="1" customWidth="1"/>
  </cols>
  <sheetData>
    <row r="1" spans="1:14">
      <c r="A1" s="1"/>
      <c r="B1" s="154"/>
      <c r="C1" s="8"/>
      <c r="D1" s="8"/>
      <c r="E1" s="8"/>
      <c r="F1" s="8"/>
      <c r="G1" s="31"/>
      <c r="I1" s="8"/>
      <c r="K1" s="60"/>
      <c r="L1" s="4"/>
      <c r="M1" s="4"/>
      <c r="N1" s="51"/>
    </row>
    <row r="2" spans="1:14">
      <c r="A2" s="1"/>
      <c r="B2" s="18" t="s">
        <v>0</v>
      </c>
      <c r="C2" s="13"/>
      <c r="D2" s="8"/>
      <c r="E2" s="8"/>
      <c r="F2" s="8"/>
      <c r="G2" s="31"/>
      <c r="I2" s="8"/>
      <c r="K2" s="60"/>
      <c r="L2" s="4"/>
      <c r="M2" s="4"/>
      <c r="N2" s="51"/>
    </row>
    <row r="3" spans="1:14">
      <c r="A3" s="1"/>
      <c r="B3" s="154"/>
      <c r="C3" s="8"/>
      <c r="D3" s="8"/>
      <c r="E3" s="8"/>
      <c r="F3" s="8"/>
      <c r="G3" s="31"/>
      <c r="H3" s="211" t="s">
        <v>102</v>
      </c>
      <c r="I3" s="8"/>
      <c r="K3" s="60"/>
      <c r="L3" s="4"/>
      <c r="M3" s="4"/>
      <c r="N3" s="51"/>
    </row>
    <row r="4" spans="1:14">
      <c r="A4" s="1"/>
      <c r="B4" s="18"/>
      <c r="C4" s="13"/>
      <c r="D4" s="8"/>
      <c r="E4" s="8"/>
      <c r="F4" s="8"/>
      <c r="G4" s="31"/>
      <c r="H4" s="211" t="s">
        <v>105</v>
      </c>
      <c r="I4" s="8"/>
      <c r="K4" s="60"/>
      <c r="L4" s="4"/>
      <c r="M4" s="4"/>
      <c r="N4" s="51"/>
    </row>
    <row r="5" spans="1:14">
      <c r="A5" s="1"/>
      <c r="B5" s="18"/>
      <c r="C5" s="13"/>
      <c r="D5" s="8"/>
      <c r="E5" s="8"/>
      <c r="F5" s="8"/>
      <c r="G5" s="31"/>
      <c r="H5" s="211" t="s">
        <v>106</v>
      </c>
      <c r="I5" s="8"/>
      <c r="J5" s="54"/>
      <c r="K5" s="60"/>
      <c r="L5" s="4"/>
      <c r="M5" s="4"/>
      <c r="N5" s="51"/>
    </row>
    <row r="6" spans="1:14" ht="13.5" thickBot="1"/>
    <row r="7" spans="1:14">
      <c r="A7" s="3"/>
      <c r="B7" s="156" t="s">
        <v>1</v>
      </c>
      <c r="C7" s="98" t="s">
        <v>75</v>
      </c>
      <c r="D7" s="99"/>
      <c r="E7" s="99"/>
      <c r="F7" s="99"/>
      <c r="G7" s="100"/>
      <c r="H7" s="98" t="s">
        <v>80</v>
      </c>
      <c r="I7" s="98" t="s">
        <v>82</v>
      </c>
      <c r="J7" s="101"/>
      <c r="K7" s="102"/>
      <c r="L7" s="103"/>
      <c r="M7" s="103"/>
      <c r="N7" s="104"/>
    </row>
    <row r="8" spans="1:14">
      <c r="A8" s="3"/>
      <c r="B8" s="157"/>
      <c r="C8" s="33" t="s">
        <v>2</v>
      </c>
      <c r="D8" s="34" t="s">
        <v>78</v>
      </c>
      <c r="E8" s="35" t="s">
        <v>104</v>
      </c>
      <c r="F8" s="33" t="s">
        <v>107</v>
      </c>
      <c r="G8" s="37" t="s">
        <v>7</v>
      </c>
      <c r="H8" s="105"/>
      <c r="I8" s="50" t="s">
        <v>108</v>
      </c>
      <c r="J8" s="36" t="s">
        <v>175</v>
      </c>
      <c r="K8" s="38" t="s">
        <v>10</v>
      </c>
      <c r="L8" s="39" t="s">
        <v>5</v>
      </c>
      <c r="M8" s="38" t="s">
        <v>9</v>
      </c>
      <c r="N8" s="106" t="s">
        <v>12</v>
      </c>
    </row>
    <row r="9" spans="1:14">
      <c r="A9" s="3"/>
      <c r="B9" s="157"/>
      <c r="C9" s="40"/>
      <c r="D9" s="41"/>
      <c r="E9" s="42" t="s">
        <v>4</v>
      </c>
      <c r="F9" s="43" t="s">
        <v>13</v>
      </c>
      <c r="G9" s="45" t="s">
        <v>8</v>
      </c>
      <c r="H9" s="43" t="s">
        <v>78</v>
      </c>
      <c r="I9" s="43" t="s">
        <v>88</v>
      </c>
      <c r="J9" s="44" t="s">
        <v>15</v>
      </c>
      <c r="K9" s="46" t="s">
        <v>11</v>
      </c>
      <c r="L9" s="47" t="s">
        <v>6</v>
      </c>
      <c r="M9" s="46" t="s">
        <v>6</v>
      </c>
      <c r="N9" s="107" t="s">
        <v>6</v>
      </c>
    </row>
    <row r="10" spans="1:14" ht="13.5" thickBot="1">
      <c r="A10" s="3"/>
      <c r="B10" s="158"/>
      <c r="C10" s="108"/>
      <c r="D10" s="109"/>
      <c r="E10" s="110"/>
      <c r="F10" s="110" t="s">
        <v>14</v>
      </c>
      <c r="G10" s="111"/>
      <c r="H10" s="112"/>
      <c r="I10" s="113" t="s">
        <v>3</v>
      </c>
      <c r="J10" s="114"/>
      <c r="K10" s="115"/>
      <c r="L10" s="116"/>
      <c r="M10" s="117"/>
      <c r="N10" s="118"/>
    </row>
    <row r="11" spans="1:14">
      <c r="A11" s="3"/>
      <c r="B11" s="17"/>
      <c r="C11" s="14"/>
      <c r="D11" s="11"/>
      <c r="E11" s="12"/>
      <c r="F11" s="12"/>
      <c r="G11" s="16"/>
      <c r="H11" s="9"/>
      <c r="I11" s="10"/>
      <c r="J11" s="55"/>
      <c r="K11" s="6"/>
      <c r="L11" s="5"/>
      <c r="M11" s="5"/>
      <c r="N11" s="52"/>
    </row>
    <row r="12" spans="1:14">
      <c r="A12" s="3"/>
      <c r="B12" s="17"/>
      <c r="C12" s="14"/>
      <c r="D12" s="11"/>
      <c r="E12" s="12"/>
      <c r="F12" s="12"/>
      <c r="G12" s="16"/>
      <c r="H12" s="9"/>
      <c r="I12" s="10"/>
      <c r="J12" s="55"/>
      <c r="K12" s="6"/>
      <c r="L12" s="5"/>
      <c r="M12" s="5"/>
      <c r="N12" s="52"/>
    </row>
    <row r="13" spans="1:14">
      <c r="A13" s="3"/>
      <c r="B13" s="15" t="s">
        <v>166</v>
      </c>
      <c r="D13" s="8"/>
      <c r="E13" s="12"/>
      <c r="F13" s="12"/>
      <c r="G13" s="16"/>
      <c r="H13" s="9"/>
      <c r="I13" s="5"/>
      <c r="J13" s="52"/>
      <c r="K13" s="6"/>
      <c r="L13" s="5"/>
      <c r="M13" s="5"/>
      <c r="N13" s="52"/>
    </row>
    <row r="14" spans="1:14" ht="13.5" thickBot="1">
      <c r="A14" s="3"/>
      <c r="B14" s="17"/>
      <c r="C14" s="14"/>
      <c r="D14" s="11"/>
      <c r="E14" s="12"/>
      <c r="F14" s="12"/>
      <c r="G14" s="16"/>
      <c r="H14" s="9"/>
      <c r="I14" s="10"/>
      <c r="J14" s="55"/>
      <c r="K14" s="6"/>
      <c r="L14" s="5"/>
      <c r="M14" s="5"/>
      <c r="N14" s="52"/>
    </row>
    <row r="15" spans="1:14">
      <c r="A15" s="3"/>
      <c r="B15" s="183" t="s">
        <v>77</v>
      </c>
      <c r="C15" s="184" t="s">
        <v>76</v>
      </c>
      <c r="D15" s="185"/>
      <c r="E15" s="185"/>
      <c r="F15" s="185"/>
      <c r="G15" s="186"/>
      <c r="H15" s="185"/>
      <c r="I15" s="185"/>
      <c r="J15" s="187"/>
      <c r="K15" s="188"/>
      <c r="L15" s="189"/>
      <c r="M15" s="189"/>
      <c r="N15" s="190"/>
    </row>
    <row r="16" spans="1:14" ht="13.5" thickBot="1">
      <c r="A16" s="3"/>
      <c r="B16" s="191"/>
      <c r="C16" s="192"/>
      <c r="D16" s="193"/>
      <c r="E16" s="193"/>
      <c r="F16" s="193"/>
      <c r="G16" s="194"/>
      <c r="H16" s="193"/>
      <c r="I16" s="193"/>
      <c r="J16" s="195"/>
      <c r="K16" s="196"/>
      <c r="L16" s="197"/>
      <c r="M16" s="197"/>
      <c r="N16" s="198"/>
    </row>
    <row r="17" spans="2:14" s="1" customFormat="1" ht="15" customHeight="1">
      <c r="B17" s="173" t="s">
        <v>69</v>
      </c>
      <c r="C17" s="119" t="s">
        <v>79</v>
      </c>
      <c r="D17" s="120"/>
      <c r="E17" s="120"/>
      <c r="F17" s="120"/>
      <c r="G17" s="69"/>
      <c r="H17" s="121"/>
      <c r="I17" s="121"/>
      <c r="J17" s="122"/>
      <c r="K17" s="123"/>
      <c r="L17" s="124"/>
      <c r="M17" s="124"/>
      <c r="N17" s="125"/>
    </row>
    <row r="18" spans="2:14" s="1" customFormat="1" ht="11.25">
      <c r="B18" s="174"/>
      <c r="C18" s="29">
        <v>0</v>
      </c>
      <c r="D18" s="49" t="s">
        <v>19</v>
      </c>
      <c r="E18" s="29">
        <v>40</v>
      </c>
      <c r="F18" s="29">
        <v>0.1</v>
      </c>
      <c r="G18" s="49">
        <f>IF((AND(NOT(C18=""),NOT(F18=""))),F18*C18,(""))</f>
        <v>0</v>
      </c>
      <c r="H18" s="26"/>
      <c r="I18" s="26"/>
      <c r="J18" s="26"/>
      <c r="K18" s="27" t="str">
        <f>IF((AND(NOT(C18=""),NOT(I18=""))),I18*C18,(""))</f>
        <v/>
      </c>
      <c r="L18" s="48">
        <f>IF((AND(NOT(G18=""),NOT(E18=""))),E18*G18,(""))</f>
        <v>0</v>
      </c>
      <c r="M18" s="48" t="str">
        <f>IF((AND(NOT(J18=""),NOT(K18=""))),K18*J18,(""))</f>
        <v/>
      </c>
      <c r="N18" s="75">
        <f>IF((AND(L18="",M18="")),"",SUM(L18,M18))</f>
        <v>0</v>
      </c>
    </row>
    <row r="19" spans="2:14" s="1" customFormat="1" ht="12" thickBot="1">
      <c r="B19" s="175"/>
      <c r="C19" s="76"/>
      <c r="D19" s="77"/>
      <c r="E19" s="77"/>
      <c r="F19" s="78"/>
      <c r="G19" s="79"/>
      <c r="H19" s="76"/>
      <c r="I19" s="76"/>
      <c r="J19" s="80"/>
      <c r="K19" s="81"/>
      <c r="L19" s="82" t="s">
        <v>160</v>
      </c>
      <c r="M19" s="83" t="str">
        <f>B17</f>
        <v>1.1</v>
      </c>
      <c r="N19" s="84">
        <f>IF((AND(L18="",M18="")),"",SUM(L18,M18))</f>
        <v>0</v>
      </c>
    </row>
    <row r="20" spans="2:14" s="1" customFormat="1" ht="12.75" customHeight="1">
      <c r="B20" s="173" t="s">
        <v>70</v>
      </c>
      <c r="C20" s="67" t="s">
        <v>167</v>
      </c>
      <c r="D20" s="68"/>
      <c r="E20" s="68"/>
      <c r="F20" s="68"/>
      <c r="G20" s="69"/>
      <c r="H20" s="126"/>
      <c r="I20" s="134"/>
      <c r="J20" s="71"/>
      <c r="K20" s="72"/>
      <c r="L20" s="73"/>
      <c r="M20" s="73"/>
      <c r="N20" s="74"/>
    </row>
    <row r="21" spans="2:14" s="1" customFormat="1" ht="11.25">
      <c r="B21" s="174"/>
      <c r="C21" s="29">
        <v>0</v>
      </c>
      <c r="D21" s="49" t="s">
        <v>16</v>
      </c>
      <c r="E21" s="29">
        <v>40</v>
      </c>
      <c r="F21" s="29">
        <v>0.05</v>
      </c>
      <c r="G21" s="49">
        <f>IF((AND(NOT(C21=""),NOT(F21=""))),F21*C21,(""))</f>
        <v>0</v>
      </c>
      <c r="H21" s="26"/>
      <c r="I21" s="26"/>
      <c r="J21" s="26"/>
      <c r="K21" s="27" t="str">
        <f>IF((AND(NOT(C21=""),NOT(I21=""))),I21*C21,(""))</f>
        <v/>
      </c>
      <c r="L21" s="48">
        <f>IF((AND(NOT(G21=""),NOT(E21=""))),E21*G21,(""))</f>
        <v>0</v>
      </c>
      <c r="M21" s="48" t="str">
        <f>IF((AND(NOT(J21=""),NOT(K21=""))),K21*J21,(""))</f>
        <v/>
      </c>
      <c r="N21" s="75">
        <f>IF((AND(L21="",M21="")),"",SUM(L21,M21))</f>
        <v>0</v>
      </c>
    </row>
    <row r="22" spans="2:14" s="1" customFormat="1" ht="12" thickBot="1">
      <c r="B22" s="175"/>
      <c r="C22" s="76"/>
      <c r="D22" s="77"/>
      <c r="E22" s="77"/>
      <c r="F22" s="78"/>
      <c r="G22" s="79"/>
      <c r="H22" s="76"/>
      <c r="I22" s="76"/>
      <c r="J22" s="80"/>
      <c r="K22" s="81"/>
      <c r="L22" s="82" t="s">
        <v>160</v>
      </c>
      <c r="M22" s="83" t="str">
        <f>B20</f>
        <v>1.2</v>
      </c>
      <c r="N22" s="84">
        <f>IF((AND(L21="",M21="")),"",SUM(L21,M21))</f>
        <v>0</v>
      </c>
    </row>
    <row r="23" spans="2:14" s="1" customFormat="1" ht="12.75" customHeight="1">
      <c r="B23" s="173" t="s">
        <v>71</v>
      </c>
      <c r="C23" s="67" t="s">
        <v>155</v>
      </c>
      <c r="D23" s="68"/>
      <c r="E23" s="68"/>
      <c r="F23" s="68"/>
      <c r="G23" s="69"/>
      <c r="H23" s="70" t="s">
        <v>81</v>
      </c>
      <c r="I23" s="135" t="s">
        <v>20</v>
      </c>
      <c r="J23" s="71"/>
      <c r="K23" s="72"/>
      <c r="L23" s="73"/>
      <c r="M23" s="73"/>
      <c r="N23" s="74"/>
    </row>
    <row r="24" spans="2:14" s="1" customFormat="1" ht="11.25">
      <c r="B24" s="174"/>
      <c r="C24" s="29">
        <v>0</v>
      </c>
      <c r="D24" s="49" t="s">
        <v>84</v>
      </c>
      <c r="E24" s="29">
        <v>40</v>
      </c>
      <c r="F24" s="29">
        <v>0.1</v>
      </c>
      <c r="G24" s="49">
        <f>IF((AND(NOT(C24=""),NOT(F24=""))),F24*C24,(""))</f>
        <v>0</v>
      </c>
      <c r="H24" s="49" t="s">
        <v>18</v>
      </c>
      <c r="I24" s="49">
        <v>0.1</v>
      </c>
      <c r="J24" s="56">
        <f>'Preis-Übersicht'!$D$5</f>
        <v>0</v>
      </c>
      <c r="K24" s="49">
        <f>IF(AND(C24&lt;&gt;"",I24&lt;&gt;""),I24*C24,(""))</f>
        <v>0</v>
      </c>
      <c r="L24" s="48">
        <f>IF(AND(NOT(G24=""),NOT(E24="")),E24*G24,(""))</f>
        <v>0</v>
      </c>
      <c r="M24" s="48">
        <f>IF((AND(NOT(J24=""),NOT(K24=""))),K24*J24,(""))</f>
        <v>0</v>
      </c>
      <c r="N24" s="75">
        <f>IF((AND(L24="",M24="")),"",SUM(L24,M24))</f>
        <v>0</v>
      </c>
    </row>
    <row r="25" spans="2:14" s="1" customFormat="1" ht="12" thickBot="1">
      <c r="B25" s="175"/>
      <c r="C25" s="76"/>
      <c r="D25" s="77"/>
      <c r="E25" s="78"/>
      <c r="F25" s="78"/>
      <c r="G25" s="79"/>
      <c r="H25" s="76"/>
      <c r="I25" s="76"/>
      <c r="J25" s="80"/>
      <c r="K25" s="81"/>
      <c r="L25" s="82" t="s">
        <v>160</v>
      </c>
      <c r="M25" s="83" t="str">
        <f>B23</f>
        <v>1.3</v>
      </c>
      <c r="N25" s="84">
        <f>IF((AND(L24="",M24="")),"",SUM(L24,M24))</f>
        <v>0</v>
      </c>
    </row>
    <row r="26" spans="2:14" s="1" customFormat="1" ht="12.75" customHeight="1">
      <c r="B26" s="85" t="s">
        <v>72</v>
      </c>
      <c r="C26" s="67" t="s">
        <v>156</v>
      </c>
      <c r="D26" s="68"/>
      <c r="E26" s="68"/>
      <c r="F26" s="68"/>
      <c r="G26" s="69"/>
      <c r="H26" s="70" t="s">
        <v>83</v>
      </c>
      <c r="I26" s="135" t="s">
        <v>20</v>
      </c>
      <c r="J26" s="71"/>
      <c r="K26" s="72"/>
      <c r="L26" s="73"/>
      <c r="M26" s="73"/>
      <c r="N26" s="74"/>
    </row>
    <row r="27" spans="2:14" s="1" customFormat="1" ht="11.25">
      <c r="B27" s="86" t="s">
        <v>87</v>
      </c>
      <c r="C27" s="29">
        <v>0</v>
      </c>
      <c r="D27" s="49" t="s">
        <v>84</v>
      </c>
      <c r="E27" s="29">
        <v>40</v>
      </c>
      <c r="F27" s="29">
        <v>0.1</v>
      </c>
      <c r="G27" s="49">
        <f>IF((AND(NOT(C27=""),NOT(F27=""))),F27*C27,(""))</f>
        <v>0</v>
      </c>
      <c r="H27" s="49" t="s">
        <v>18</v>
      </c>
      <c r="I27" s="49">
        <v>0.03</v>
      </c>
      <c r="J27" s="58">
        <f>'Preis-Übersicht'!$D$17</f>
        <v>0</v>
      </c>
      <c r="K27" s="49">
        <f>IF((AND(NOT(C27=""),NOT(I27=""))),I27*C27,(""))</f>
        <v>0</v>
      </c>
      <c r="L27" s="48">
        <f>IF((AND(NOT(G27=""),NOT(E27=""))),E27*G27,(""))</f>
        <v>0</v>
      </c>
      <c r="M27" s="48">
        <f>IF((AND(NOT(J27=""),NOT(K27=""))),K27*J27,(""))</f>
        <v>0</v>
      </c>
      <c r="N27" s="75">
        <f>IF((AND(L27="",M27="")),"",SUM(L27,M27))</f>
        <v>0</v>
      </c>
    </row>
    <row r="28" spans="2:14" s="1" customFormat="1" ht="12.75" customHeight="1">
      <c r="B28" s="86"/>
      <c r="C28" s="25"/>
      <c r="D28" s="21"/>
      <c r="E28" s="21"/>
      <c r="F28" s="21"/>
      <c r="G28" s="30"/>
      <c r="H28" s="24" t="s">
        <v>101</v>
      </c>
      <c r="I28" s="164" t="s">
        <v>20</v>
      </c>
      <c r="J28" s="57"/>
      <c r="K28" s="61"/>
      <c r="L28" s="22"/>
      <c r="M28" s="22"/>
      <c r="N28" s="87"/>
    </row>
    <row r="29" spans="2:14" s="1" customFormat="1" ht="11.25">
      <c r="B29" s="86"/>
      <c r="C29" s="26"/>
      <c r="D29" s="26"/>
      <c r="E29" s="26"/>
      <c r="F29" s="27"/>
      <c r="G29" s="49"/>
      <c r="H29" s="49" t="s">
        <v>18</v>
      </c>
      <c r="I29" s="49">
        <v>7.0000000000000007E-2</v>
      </c>
      <c r="J29" s="58">
        <f>'Preis-Übersicht'!$D$21</f>
        <v>0</v>
      </c>
      <c r="K29" s="49">
        <f>IF((AND(NOT(C27=""),NOT(I29=""))),I29*C27,(""))</f>
        <v>0</v>
      </c>
      <c r="L29" s="48" t="str">
        <f>IF((AND(NOT(G29=""),NOT(E29=""))),E29*G29,(""))</f>
        <v/>
      </c>
      <c r="M29" s="48">
        <f>IF((AND(NOT(J29=""),NOT(K29=""))),K29*J29,(""))</f>
        <v>0</v>
      </c>
      <c r="N29" s="75">
        <f>IF((AND(L29="",M29="")),"",SUM(L29,M29))</f>
        <v>0</v>
      </c>
    </row>
    <row r="30" spans="2:14" s="1" customFormat="1" ht="12" thickBot="1">
      <c r="B30" s="88"/>
      <c r="C30" s="76"/>
      <c r="D30" s="77"/>
      <c r="E30" s="77"/>
      <c r="F30" s="78"/>
      <c r="G30" s="79"/>
      <c r="H30" s="76"/>
      <c r="I30" s="76"/>
      <c r="J30" s="80"/>
      <c r="K30" s="81"/>
      <c r="L30" s="82" t="s">
        <v>160</v>
      </c>
      <c r="M30" s="83" t="str">
        <f>B26</f>
        <v>1.4</v>
      </c>
      <c r="N30" s="84">
        <f>IF((AND(L29="",M29="",L27="",M27="")),"",SUM(L29,M29,L27,M27))</f>
        <v>0</v>
      </c>
    </row>
    <row r="31" spans="2:14" s="2" customFormat="1" ht="12.75" customHeight="1">
      <c r="B31" s="151" t="s">
        <v>150</v>
      </c>
      <c r="C31" s="67" t="s">
        <v>157</v>
      </c>
      <c r="D31" s="68"/>
      <c r="E31" s="68"/>
      <c r="F31" s="68"/>
      <c r="G31" s="69"/>
      <c r="H31" s="70" t="s">
        <v>85</v>
      </c>
      <c r="I31" s="135"/>
      <c r="J31" s="71"/>
      <c r="K31" s="72"/>
      <c r="L31" s="73"/>
      <c r="M31" s="73"/>
      <c r="N31" s="74"/>
    </row>
    <row r="32" spans="2:14" s="1" customFormat="1" ht="11.25">
      <c r="B32" s="159" t="s">
        <v>149</v>
      </c>
      <c r="C32" s="28">
        <v>0</v>
      </c>
      <c r="D32" s="49" t="s">
        <v>19</v>
      </c>
      <c r="E32" s="28">
        <v>40</v>
      </c>
      <c r="F32" s="29">
        <v>0.2</v>
      </c>
      <c r="G32" s="49">
        <f>IF((AND(NOT(C32=""),NOT(F32=""))),F32*C32,(""))</f>
        <v>0</v>
      </c>
      <c r="H32" s="49" t="s">
        <v>18</v>
      </c>
      <c r="I32" s="49">
        <v>0.05</v>
      </c>
      <c r="J32" s="58">
        <f>'Preis-Übersicht'!$D$15</f>
        <v>0</v>
      </c>
      <c r="K32" s="49">
        <f>IF(AND(C32&lt;&gt;"",I32&lt;&gt;""),I32*C32,(""))</f>
        <v>0</v>
      </c>
      <c r="L32" s="48">
        <f>IF((AND(NOT(G32=""),NOT(E32=""))),E32*G32,(""))</f>
        <v>0</v>
      </c>
      <c r="M32" s="48">
        <f>IF((AND(NOT(J32=""),NOT(K32=""))),K32*J32,(""))</f>
        <v>0</v>
      </c>
      <c r="N32" s="75">
        <f>IF((AND(L32="",M32="")),"",SUM(L32,M32))</f>
        <v>0</v>
      </c>
    </row>
    <row r="33" spans="2:14" s="1" customFormat="1" ht="12.75" customHeight="1">
      <c r="B33" s="132"/>
      <c r="C33" s="25"/>
      <c r="D33" s="21"/>
      <c r="E33" s="21"/>
      <c r="F33" s="21"/>
      <c r="G33" s="30"/>
      <c r="H33" s="24" t="s">
        <v>83</v>
      </c>
      <c r="I33" s="137"/>
      <c r="J33" s="57"/>
      <c r="K33" s="61"/>
      <c r="L33" s="7"/>
      <c r="M33" s="7"/>
      <c r="N33" s="89"/>
    </row>
    <row r="34" spans="2:14" s="1" customFormat="1" ht="11.25">
      <c r="B34" s="132"/>
      <c r="C34" s="26"/>
      <c r="D34" s="26"/>
      <c r="E34" s="26"/>
      <c r="F34" s="27"/>
      <c r="G34" s="49"/>
      <c r="H34" s="49" t="s">
        <v>18</v>
      </c>
      <c r="I34" s="49">
        <v>0.8</v>
      </c>
      <c r="J34" s="58">
        <f>'Preis-Übersicht'!$D$17</f>
        <v>0</v>
      </c>
      <c r="K34" s="49">
        <f>IF((AND(NOT($C$32=""),NOT(I34=""))),I34*$C$32,(""))</f>
        <v>0</v>
      </c>
      <c r="L34" s="48" t="str">
        <f>IF((AND(NOT(G34=""),NOT(E34=""))),E34*G34,(""))</f>
        <v/>
      </c>
      <c r="M34" s="48">
        <f>IF((AND(NOT(J34=""),NOT(K34=""))),K34*J34,(""))</f>
        <v>0</v>
      </c>
      <c r="N34" s="75">
        <f>IF((AND(L34="",M34="")),"",SUM(L34,M34))</f>
        <v>0</v>
      </c>
    </row>
    <row r="35" spans="2:14" s="1" customFormat="1" ht="12.75" customHeight="1">
      <c r="B35" s="132"/>
      <c r="C35" s="25"/>
      <c r="D35" s="21"/>
      <c r="E35" s="21"/>
      <c r="F35" s="21"/>
      <c r="G35" s="30"/>
      <c r="H35" s="24" t="s">
        <v>128</v>
      </c>
      <c r="I35" s="24"/>
      <c r="J35" s="57"/>
      <c r="K35" s="61"/>
      <c r="L35" s="7"/>
      <c r="M35" s="7"/>
      <c r="N35" s="89"/>
    </row>
    <row r="36" spans="2:14" s="1" customFormat="1" ht="11.25">
      <c r="B36" s="132"/>
      <c r="C36" s="26"/>
      <c r="D36" s="26"/>
      <c r="E36" s="26"/>
      <c r="F36" s="27"/>
      <c r="G36" s="49"/>
      <c r="H36" s="139"/>
      <c r="I36" s="49">
        <v>1.1000000000000001</v>
      </c>
      <c r="J36" s="58">
        <f>'Preis-Übersicht'!D9</f>
        <v>0</v>
      </c>
      <c r="K36" s="49">
        <f>IF((AND(NOT($C$32=""),NOT(I36=""))),I36*$C$32,(""))</f>
        <v>0</v>
      </c>
      <c r="L36" s="48" t="str">
        <f>IF((AND(NOT(G36=""),NOT(E36=""))),E36*G36,(""))</f>
        <v/>
      </c>
      <c r="M36" s="48">
        <f>IF((AND(NOT(J36=""),NOT(K36=""))),K36*J36,(""))</f>
        <v>0</v>
      </c>
      <c r="N36" s="75">
        <f>IF((AND(L36="",M36="")),"",SUM(L36,M36))</f>
        <v>0</v>
      </c>
    </row>
    <row r="37" spans="2:14" s="1" customFormat="1" ht="12" thickBot="1">
      <c r="B37" s="133"/>
      <c r="C37" s="76"/>
      <c r="D37" s="77"/>
      <c r="E37" s="77"/>
      <c r="F37" s="78"/>
      <c r="G37" s="79"/>
      <c r="H37" s="76"/>
      <c r="I37" s="76"/>
      <c r="J37" s="80"/>
      <c r="K37" s="81"/>
      <c r="L37" s="82" t="s">
        <v>160</v>
      </c>
      <c r="M37" s="83" t="str">
        <f>B31</f>
        <v>1.5</v>
      </c>
      <c r="N37" s="84">
        <f>IF((AND(L36="",M36="",L34="",M34="",L32="",M32="")),"",SUM(L36,M36,L34,M34,L32,M32))</f>
        <v>0</v>
      </c>
    </row>
    <row r="38" spans="2:14" s="1" customFormat="1" ht="12.75" customHeight="1">
      <c r="B38" s="90" t="s">
        <v>73</v>
      </c>
      <c r="C38" s="67" t="s">
        <v>158</v>
      </c>
      <c r="D38" s="68"/>
      <c r="E38" s="68"/>
      <c r="F38" s="68"/>
      <c r="G38" s="69"/>
      <c r="H38" s="70" t="s">
        <v>83</v>
      </c>
      <c r="I38" s="135" t="s">
        <v>161</v>
      </c>
      <c r="J38" s="71"/>
      <c r="K38" s="72"/>
      <c r="L38" s="73"/>
      <c r="M38" s="73"/>
      <c r="N38" s="74"/>
    </row>
    <row r="39" spans="2:14" s="1" customFormat="1" ht="11.25">
      <c r="B39" s="159" t="s">
        <v>149</v>
      </c>
      <c r="C39" s="28">
        <v>0</v>
      </c>
      <c r="D39" s="49" t="s">
        <v>84</v>
      </c>
      <c r="E39" s="28">
        <v>40</v>
      </c>
      <c r="F39" s="29">
        <v>0.15</v>
      </c>
      <c r="G39" s="49">
        <f>IF((AND(NOT(C39=""),NOT(F39=""))),F39*C39,(""))</f>
        <v>0</v>
      </c>
      <c r="H39" s="49" t="s">
        <v>18</v>
      </c>
      <c r="I39" s="49">
        <v>0.3</v>
      </c>
      <c r="J39" s="58">
        <f>'Preis-Übersicht'!$D$17</f>
        <v>0</v>
      </c>
      <c r="K39" s="49">
        <f>IF((AND(NOT(C39=""),NOT(I39=""))),I39*C39,(""))</f>
        <v>0</v>
      </c>
      <c r="L39" s="48">
        <f>IF((AND(NOT(G39=""),NOT(E39=""))),E39*G39,(""))</f>
        <v>0</v>
      </c>
      <c r="M39" s="48">
        <f>IF((AND(NOT(J39=""),NOT(K39=""))),K39*J39,(""))</f>
        <v>0</v>
      </c>
      <c r="N39" s="75">
        <f>IF((AND(L39="",M39="")),"",SUM(L39,M39))</f>
        <v>0</v>
      </c>
    </row>
    <row r="40" spans="2:14" s="1" customFormat="1" ht="12" thickBot="1">
      <c r="B40" s="160"/>
      <c r="C40" s="92"/>
      <c r="D40" s="93"/>
      <c r="E40" s="93"/>
      <c r="F40" s="94"/>
      <c r="G40" s="95"/>
      <c r="H40" s="92"/>
      <c r="I40" s="92"/>
      <c r="J40" s="96"/>
      <c r="K40" s="97"/>
      <c r="L40" s="82" t="s">
        <v>160</v>
      </c>
      <c r="M40" s="83" t="str">
        <f>B38</f>
        <v>1.6</v>
      </c>
      <c r="N40" s="84">
        <f>IF((AND(L39="",M39="")),"",SUM(L39,M39))</f>
        <v>0</v>
      </c>
    </row>
    <row r="41" spans="2:14" s="1" customFormat="1" ht="12.75" customHeight="1">
      <c r="B41" s="179" t="s">
        <v>74</v>
      </c>
      <c r="C41" s="67" t="s">
        <v>129</v>
      </c>
      <c r="D41" s="68"/>
      <c r="E41" s="68"/>
      <c r="F41" s="68"/>
      <c r="G41" s="69"/>
      <c r="H41" s="70" t="s">
        <v>130</v>
      </c>
      <c r="I41" s="135"/>
      <c r="J41" s="71"/>
      <c r="K41" s="72"/>
      <c r="L41" s="73"/>
      <c r="M41" s="73"/>
      <c r="N41" s="74"/>
    </row>
    <row r="42" spans="2:14" s="1" customFormat="1" ht="11.25">
      <c r="B42" s="86" t="s">
        <v>87</v>
      </c>
      <c r="C42" s="28">
        <v>0</v>
      </c>
      <c r="D42" s="49" t="s">
        <v>123</v>
      </c>
      <c r="E42" s="28">
        <v>40</v>
      </c>
      <c r="F42" s="28">
        <v>0.2</v>
      </c>
      <c r="G42" s="49">
        <f>IF((AND(NOT(C42=""),NOT(F42=""))),F42*C42,(""))</f>
        <v>0</v>
      </c>
      <c r="H42" s="139" t="s">
        <v>131</v>
      </c>
      <c r="I42" s="49">
        <v>1</v>
      </c>
      <c r="J42" s="58">
        <f>'Preis-Übersicht'!D18</f>
        <v>0</v>
      </c>
      <c r="K42" s="49">
        <f>IF((AND(NOT(C42=""),NOT(I42=""))),I42*C42,(""))</f>
        <v>0</v>
      </c>
      <c r="L42" s="48">
        <f>IF((AND(NOT(G42=""),NOT(E42=""))),E42*G42,(""))</f>
        <v>0</v>
      </c>
      <c r="M42" s="48">
        <f>IF((AND(NOT(J42=""),NOT(K42=""))),K42*J42,(""))</f>
        <v>0</v>
      </c>
      <c r="N42" s="75">
        <f>IF((AND(L42="",M42="")),"",SUM(L42,M42))</f>
        <v>0</v>
      </c>
    </row>
    <row r="43" spans="2:14" s="1" customFormat="1" ht="12" thickBot="1">
      <c r="B43" s="175"/>
      <c r="C43" s="23"/>
      <c r="D43" s="62"/>
      <c r="E43" s="62"/>
      <c r="F43" s="63"/>
      <c r="G43" s="127"/>
      <c r="H43" s="23"/>
      <c r="I43" s="23"/>
      <c r="J43" s="64"/>
      <c r="K43" s="65"/>
      <c r="L43" s="82" t="s">
        <v>160</v>
      </c>
      <c r="M43" s="66" t="str">
        <f>B41</f>
        <v>1.7</v>
      </c>
      <c r="N43" s="128">
        <f>IF((AND(L42="",M42="")),"",SUM(L42,M42,))</f>
        <v>0</v>
      </c>
    </row>
    <row r="44" spans="2:14" s="2" customFormat="1" ht="12.75" customHeight="1">
      <c r="B44" s="151" t="s">
        <v>89</v>
      </c>
      <c r="C44" s="67" t="s">
        <v>132</v>
      </c>
      <c r="D44" s="68"/>
      <c r="E44" s="68"/>
      <c r="F44" s="68"/>
      <c r="G44" s="69"/>
      <c r="H44" s="70" t="s">
        <v>85</v>
      </c>
      <c r="I44" s="135" t="s">
        <v>162</v>
      </c>
      <c r="J44" s="71"/>
      <c r="K44" s="72"/>
      <c r="L44" s="73"/>
      <c r="M44" s="73"/>
      <c r="N44" s="74"/>
    </row>
    <row r="45" spans="2:14" s="1" customFormat="1" ht="11.25">
      <c r="B45" s="132"/>
      <c r="C45" s="28">
        <v>0</v>
      </c>
      <c r="D45" s="49" t="s">
        <v>19</v>
      </c>
      <c r="E45" s="28">
        <v>40</v>
      </c>
      <c r="F45" s="29">
        <v>0.3</v>
      </c>
      <c r="G45" s="49">
        <f>IF((AND(NOT(C45=""),NOT(F45=""))),F45*C45,(""))</f>
        <v>0</v>
      </c>
      <c r="H45" s="49" t="s">
        <v>18</v>
      </c>
      <c r="I45" s="49">
        <v>0.05</v>
      </c>
      <c r="J45" s="58">
        <f>'Preis-Übersicht'!$D$15</f>
        <v>0</v>
      </c>
      <c r="K45" s="49">
        <f>IF(AND(C45&lt;&gt;"",I45&lt;&gt;""),I45*C45,(""))</f>
        <v>0</v>
      </c>
      <c r="L45" s="48">
        <f>IF((AND(NOT(G45=""),NOT(E45=""))),E45*G45,(""))</f>
        <v>0</v>
      </c>
      <c r="M45" s="48">
        <f>IF((AND(NOT(J45=""),NOT(K45=""))),K45*J45,(""))</f>
        <v>0</v>
      </c>
      <c r="N45" s="75">
        <f>IF((AND(L45="",M45="")),"",SUM(L45,M45))</f>
        <v>0</v>
      </c>
    </row>
    <row r="46" spans="2:14" s="1" customFormat="1" ht="12.75" customHeight="1">
      <c r="B46" s="132"/>
      <c r="C46" s="25"/>
      <c r="D46" s="21"/>
      <c r="E46" s="21"/>
      <c r="F46" s="21"/>
      <c r="G46" s="30"/>
      <c r="H46" s="24" t="s">
        <v>86</v>
      </c>
      <c r="I46" s="177" t="s">
        <v>162</v>
      </c>
      <c r="J46" s="57"/>
      <c r="K46" s="61"/>
      <c r="L46" s="61"/>
      <c r="M46" s="61"/>
      <c r="N46" s="61"/>
    </row>
    <row r="47" spans="2:14" s="1" customFormat="1" ht="11.25">
      <c r="B47" s="132"/>
      <c r="C47" s="26"/>
      <c r="D47" s="152"/>
      <c r="E47" s="26"/>
      <c r="F47" s="27"/>
      <c r="G47" s="49"/>
      <c r="H47" s="49" t="s">
        <v>18</v>
      </c>
      <c r="I47" s="49">
        <v>0.8</v>
      </c>
      <c r="J47" s="58">
        <f>'Preis-Übersicht'!$D$4</f>
        <v>0</v>
      </c>
      <c r="K47" s="49">
        <f>IF((AND(NOT($C$45=""),NOT(I47=""))),I47*$C$45,(""))</f>
        <v>0</v>
      </c>
      <c r="L47" s="48" t="str">
        <f>IF((AND(NOT(G47=""),NOT(E47=""))),E47*G47,(""))</f>
        <v/>
      </c>
      <c r="M47" s="48">
        <f>IF((AND(NOT(J47=""),NOT(K47=""))),K47*J47,(""))</f>
        <v>0</v>
      </c>
      <c r="N47" s="75">
        <f>IF((AND(L47="",M47="")),"",SUM(L47,M47))</f>
        <v>0</v>
      </c>
    </row>
    <row r="48" spans="2:14" s="1" customFormat="1" ht="12.75" customHeight="1">
      <c r="B48" s="132"/>
      <c r="C48" s="25"/>
      <c r="D48" s="21"/>
      <c r="E48" s="21"/>
      <c r="F48" s="21"/>
      <c r="G48" s="30"/>
      <c r="H48" s="24" t="s">
        <v>81</v>
      </c>
      <c r="I48" s="177"/>
      <c r="J48" s="57"/>
      <c r="K48" s="61"/>
      <c r="L48" s="61"/>
      <c r="M48" s="61"/>
      <c r="N48" s="61"/>
    </row>
    <row r="49" spans="2:14" s="1" customFormat="1" ht="11.25">
      <c r="B49" s="132"/>
      <c r="C49" s="26"/>
      <c r="D49" s="152"/>
      <c r="E49" s="26"/>
      <c r="F49" s="27"/>
      <c r="G49" s="49"/>
      <c r="H49" s="139" t="s">
        <v>18</v>
      </c>
      <c r="I49" s="49">
        <v>1.7</v>
      </c>
      <c r="J49" s="56">
        <f>'Preis-Übersicht'!$D$5</f>
        <v>0</v>
      </c>
      <c r="K49" s="49">
        <f>IF((AND(NOT($C$45=""),NOT(I49=""))),I49*$C$45,(""))</f>
        <v>0</v>
      </c>
      <c r="L49" s="48" t="str">
        <f>IF((AND(NOT(G49=""),NOT(E49=""))),E49*G49,(""))</f>
        <v/>
      </c>
      <c r="M49" s="48">
        <f>IF((AND(NOT(J49=""),NOT(K49=""))),K49*J49,(""))</f>
        <v>0</v>
      </c>
      <c r="N49" s="75">
        <f>IF((AND(L49="",M49="")),"",SUM(L49,M49))</f>
        <v>0</v>
      </c>
    </row>
    <row r="50" spans="2:14" s="1" customFormat="1" ht="12" thickBot="1">
      <c r="B50" s="133"/>
      <c r="C50" s="76"/>
      <c r="D50" s="77"/>
      <c r="E50" s="77"/>
      <c r="F50" s="78"/>
      <c r="G50" s="79"/>
      <c r="H50" s="76"/>
      <c r="I50" s="76"/>
      <c r="J50" s="80"/>
      <c r="K50" s="81"/>
      <c r="L50" s="82" t="s">
        <v>160</v>
      </c>
      <c r="M50" s="83" t="str">
        <f>B44</f>
        <v>1.8</v>
      </c>
      <c r="N50" s="84">
        <f>IF((AND(L49="",M49="",L47="",M47="",L45="",M45="")),"",SUM(L49,M49,L47,M47,L45,M45))</f>
        <v>0</v>
      </c>
    </row>
    <row r="51" spans="2:14" s="1" customFormat="1" ht="12.75" customHeight="1">
      <c r="B51" s="90" t="s">
        <v>91</v>
      </c>
      <c r="C51" s="67" t="s">
        <v>168</v>
      </c>
      <c r="D51" s="68"/>
      <c r="E51" s="68"/>
      <c r="F51" s="68"/>
      <c r="G51" s="69"/>
      <c r="H51" s="70" t="s">
        <v>85</v>
      </c>
      <c r="I51" s="135"/>
      <c r="J51" s="71"/>
      <c r="K51" s="72"/>
      <c r="L51" s="73"/>
      <c r="M51" s="73"/>
      <c r="N51" s="74"/>
    </row>
    <row r="52" spans="2:14" s="1" customFormat="1" ht="11.25">
      <c r="B52" s="159"/>
      <c r="C52" s="28">
        <v>0</v>
      </c>
      <c r="D52" s="49" t="s">
        <v>16</v>
      </c>
      <c r="E52" s="28">
        <v>40</v>
      </c>
      <c r="F52" s="29">
        <v>0.02</v>
      </c>
      <c r="G52" s="49">
        <f>IF((AND(NOT(C52=""),NOT(F52=""))),F52*C52,(""))</f>
        <v>0</v>
      </c>
      <c r="H52" s="131" t="s">
        <v>18</v>
      </c>
      <c r="I52" s="49">
        <v>0.1</v>
      </c>
      <c r="J52" s="58">
        <f>'Preis-Übersicht'!$D$15</f>
        <v>0</v>
      </c>
      <c r="K52" s="49">
        <f>IF((AND(NOT(C52=""),NOT(I52=""))),I52*C52,(""))</f>
        <v>0</v>
      </c>
      <c r="L52" s="48">
        <f>IF((AND(NOT(G52=""),NOT(E52=""))),E52*G52,(""))</f>
        <v>0</v>
      </c>
      <c r="M52" s="48">
        <f>IF((AND(NOT(J52=""),NOT(K52=""))),K52*J52,(""))</f>
        <v>0</v>
      </c>
      <c r="N52" s="75">
        <f>IF((AND(L52="",M52="")),"",SUM(L52,M52))</f>
        <v>0</v>
      </c>
    </row>
    <row r="53" spans="2:14" s="1" customFormat="1" ht="12" thickBot="1">
      <c r="B53" s="163"/>
      <c r="C53" s="148"/>
      <c r="D53" s="77"/>
      <c r="E53" s="77"/>
      <c r="F53" s="78"/>
      <c r="G53" s="79"/>
      <c r="H53" s="76"/>
      <c r="I53" s="76"/>
      <c r="J53" s="80"/>
      <c r="K53" s="149"/>
      <c r="L53" s="82" t="s">
        <v>160</v>
      </c>
      <c r="M53" s="129" t="str">
        <f>B51</f>
        <v>1.9</v>
      </c>
      <c r="N53" s="130">
        <f>IF((AND(L52="",M52="")),"",SUM(L52,M52))</f>
        <v>0</v>
      </c>
    </row>
    <row r="54" spans="2:14" s="1" customFormat="1" ht="12.75" customHeight="1">
      <c r="B54" s="90" t="s">
        <v>92</v>
      </c>
      <c r="C54" s="67" t="s">
        <v>90</v>
      </c>
      <c r="D54" s="68"/>
      <c r="E54" s="68"/>
      <c r="F54" s="68"/>
      <c r="G54" s="147"/>
      <c r="H54" s="70" t="s">
        <v>83</v>
      </c>
      <c r="I54" s="135"/>
      <c r="J54" s="71"/>
      <c r="K54" s="72"/>
      <c r="L54" s="73"/>
      <c r="M54" s="73"/>
      <c r="N54" s="74"/>
    </row>
    <row r="55" spans="2:14" s="1" customFormat="1" ht="11.25">
      <c r="B55" s="159"/>
      <c r="C55" s="28">
        <v>0</v>
      </c>
      <c r="D55" s="49" t="s">
        <v>16</v>
      </c>
      <c r="E55" s="28">
        <v>40</v>
      </c>
      <c r="F55" s="29">
        <v>0.1</v>
      </c>
      <c r="G55" s="49">
        <f>IF((AND(NOT(C55=""),NOT(F55=""))),F55*C55,(""))</f>
        <v>0</v>
      </c>
      <c r="H55" s="131" t="s">
        <v>18</v>
      </c>
      <c r="I55" s="49">
        <v>0.8</v>
      </c>
      <c r="J55" s="58">
        <f>'Preis-Übersicht'!$D$17</f>
        <v>0</v>
      </c>
      <c r="K55" s="49">
        <f>IF((AND(NOT(C55=""),NOT(I55=""))),I55*C55,(""))</f>
        <v>0</v>
      </c>
      <c r="L55" s="48">
        <f>IF((AND(NOT(G55=""),NOT(E55=""))),E55*G55,(""))</f>
        <v>0</v>
      </c>
      <c r="M55" s="48">
        <f>IF((AND(NOT(J55=""),NOT(K55=""))),K55*J55,(""))</f>
        <v>0</v>
      </c>
      <c r="N55" s="75">
        <f>IF((AND(L55="",M55="")),"",SUM(L55,M55))</f>
        <v>0</v>
      </c>
    </row>
    <row r="56" spans="2:14" s="1" customFormat="1" ht="12" thickBot="1">
      <c r="B56" s="163"/>
      <c r="C56" s="148"/>
      <c r="D56" s="77"/>
      <c r="E56" s="77"/>
      <c r="F56" s="78"/>
      <c r="G56" s="79"/>
      <c r="H56" s="76"/>
      <c r="I56" s="76"/>
      <c r="J56" s="80"/>
      <c r="K56" s="149"/>
      <c r="L56" s="82" t="s">
        <v>160</v>
      </c>
      <c r="M56" s="129" t="str">
        <f>B51</f>
        <v>1.9</v>
      </c>
      <c r="N56" s="130">
        <f>IF((AND(L55="",M55="")),"",SUM(L55,M55))</f>
        <v>0</v>
      </c>
    </row>
    <row r="57" spans="2:14" s="1" customFormat="1" ht="12.75" customHeight="1">
      <c r="B57" s="90" t="s">
        <v>95</v>
      </c>
      <c r="C57" s="67" t="s">
        <v>176</v>
      </c>
      <c r="D57" s="68"/>
      <c r="E57" s="68"/>
      <c r="F57" s="68"/>
      <c r="G57" s="147"/>
      <c r="H57" s="70" t="s">
        <v>83</v>
      </c>
      <c r="I57" s="135" t="s">
        <v>134</v>
      </c>
      <c r="J57" s="71"/>
      <c r="K57" s="72"/>
      <c r="L57" s="73"/>
      <c r="M57" s="73"/>
      <c r="N57" s="74"/>
    </row>
    <row r="58" spans="2:14" s="1" customFormat="1" ht="11.25">
      <c r="B58" s="159"/>
      <c r="C58" s="28">
        <v>0</v>
      </c>
      <c r="D58" s="49" t="s">
        <v>16</v>
      </c>
      <c r="E58" s="28">
        <v>40</v>
      </c>
      <c r="F58" s="29">
        <v>0.2</v>
      </c>
      <c r="G58" s="49">
        <f>IF((AND(NOT(C58=""),NOT(F58=""))),F58*C58,(""))</f>
        <v>0</v>
      </c>
      <c r="H58" s="131" t="s">
        <v>18</v>
      </c>
      <c r="I58" s="49">
        <v>3.7</v>
      </c>
      <c r="J58" s="58">
        <f>'Preis-Übersicht'!$D$17</f>
        <v>0</v>
      </c>
      <c r="K58" s="49">
        <f>IF((AND(NOT(C58=""),NOT(I58=""))),I58*C58,(""))</f>
        <v>0</v>
      </c>
      <c r="L58" s="48">
        <f>IF((AND(NOT(G58=""),NOT(E58=""))),E58*G58,(""))</f>
        <v>0</v>
      </c>
      <c r="M58" s="48">
        <f>IF((AND(NOT(J58=""),NOT(K58=""))),K58*J58,(""))</f>
        <v>0</v>
      </c>
      <c r="N58" s="75">
        <f>IF((AND(L58="",M58="")),"",SUM(L58,M58))</f>
        <v>0</v>
      </c>
    </row>
    <row r="59" spans="2:14" s="1" customFormat="1" ht="12" thickBot="1">
      <c r="B59" s="163"/>
      <c r="C59" s="148"/>
      <c r="D59" s="77"/>
      <c r="E59" s="77"/>
      <c r="F59" s="78"/>
      <c r="G59" s="79"/>
      <c r="H59" s="76"/>
      <c r="I59" s="76"/>
      <c r="J59" s="80"/>
      <c r="K59" s="149"/>
      <c r="L59" s="82" t="s">
        <v>160</v>
      </c>
      <c r="M59" s="129" t="str">
        <f>B54</f>
        <v>1.10</v>
      </c>
      <c r="N59" s="130">
        <f>IF((AND(L58="",M58="")),"",SUM(L58,M58))</f>
        <v>0</v>
      </c>
    </row>
    <row r="60" spans="2:14" s="1" customFormat="1" ht="12.75" customHeight="1">
      <c r="B60" s="90" t="s">
        <v>135</v>
      </c>
      <c r="C60" s="67" t="s">
        <v>177</v>
      </c>
      <c r="D60" s="68"/>
      <c r="E60" s="68"/>
      <c r="F60" s="68"/>
      <c r="G60" s="147"/>
      <c r="H60" s="70" t="s">
        <v>83</v>
      </c>
      <c r="I60" s="135" t="s">
        <v>133</v>
      </c>
      <c r="J60" s="71"/>
      <c r="K60" s="72"/>
      <c r="L60" s="73"/>
      <c r="M60" s="73"/>
      <c r="N60" s="74"/>
    </row>
    <row r="61" spans="2:14" s="1" customFormat="1" ht="11.25">
      <c r="B61" s="159" t="s">
        <v>136</v>
      </c>
      <c r="C61" s="28">
        <v>0</v>
      </c>
      <c r="D61" s="49" t="s">
        <v>16</v>
      </c>
      <c r="E61" s="28">
        <v>40</v>
      </c>
      <c r="F61" s="29">
        <v>0.2</v>
      </c>
      <c r="G61" s="49">
        <f>IF((AND(NOT(C61=""),NOT(F61=""))),F61*C61,(""))</f>
        <v>0</v>
      </c>
      <c r="H61" s="131" t="s">
        <v>18</v>
      </c>
      <c r="I61" s="49">
        <v>2.5</v>
      </c>
      <c r="J61" s="58">
        <f>'Preis-Übersicht'!$D$17</f>
        <v>0</v>
      </c>
      <c r="K61" s="49">
        <f>IF((AND(NOT(C61=""),NOT(I61=""))),I61*C61,(""))</f>
        <v>0</v>
      </c>
      <c r="L61" s="48">
        <f>IF((AND(NOT(G61=""),NOT(E61=""))),E61*G61,(""))</f>
        <v>0</v>
      </c>
      <c r="M61" s="48">
        <f>IF((AND(NOT(J61=""),NOT(K61=""))),K61*J61,(""))</f>
        <v>0</v>
      </c>
      <c r="N61" s="75">
        <f>IF((AND(L61="",M61="")),"",SUM(L61,M61))</f>
        <v>0</v>
      </c>
    </row>
    <row r="62" spans="2:14" s="1" customFormat="1" ht="12" thickBot="1">
      <c r="B62" s="163"/>
      <c r="C62" s="148"/>
      <c r="D62" s="77"/>
      <c r="E62" s="77"/>
      <c r="F62" s="78"/>
      <c r="G62" s="79"/>
      <c r="H62" s="76"/>
      <c r="I62" s="76"/>
      <c r="J62" s="80"/>
      <c r="K62" s="149"/>
      <c r="L62" s="82" t="s">
        <v>160</v>
      </c>
      <c r="M62" s="129" t="str">
        <f>B60</f>
        <v>1.12</v>
      </c>
      <c r="N62" s="130">
        <f>IF((AND(L61="",M61="")),"",SUM(L61,M61))</f>
        <v>0</v>
      </c>
    </row>
    <row r="63" spans="2:14" s="1" customFormat="1" ht="12.75" customHeight="1">
      <c r="B63" s="90" t="s">
        <v>137</v>
      </c>
      <c r="C63" s="67" t="s">
        <v>96</v>
      </c>
      <c r="D63" s="68"/>
      <c r="E63" s="68"/>
      <c r="F63" s="68"/>
      <c r="G63" s="69"/>
      <c r="H63" s="70" t="s">
        <v>83</v>
      </c>
      <c r="I63" s="135"/>
      <c r="J63" s="71"/>
      <c r="K63" s="72"/>
      <c r="L63" s="73"/>
      <c r="M63" s="73"/>
      <c r="N63" s="74"/>
    </row>
    <row r="64" spans="2:14" s="1" customFormat="1" ht="11.25">
      <c r="B64" s="159"/>
      <c r="C64" s="28">
        <v>0</v>
      </c>
      <c r="D64" s="49" t="s">
        <v>16</v>
      </c>
      <c r="E64" s="28">
        <v>40</v>
      </c>
      <c r="F64" s="29">
        <v>0.2</v>
      </c>
      <c r="G64" s="49">
        <f>IF((AND(NOT(C64=""),NOT(F64=""))),F64*C64,(""))</f>
        <v>0</v>
      </c>
      <c r="H64" s="131" t="s">
        <v>18</v>
      </c>
      <c r="I64" s="49">
        <v>1.5</v>
      </c>
      <c r="J64" s="58">
        <f>'Preis-Übersicht'!$D$17</f>
        <v>0</v>
      </c>
      <c r="K64" s="49">
        <f>IF((AND(NOT(C64=""),NOT(I64=""))),I64*C64,(""))</f>
        <v>0</v>
      </c>
      <c r="L64" s="48">
        <f>IF((AND(NOT(G64=""),NOT(E64=""))),E64*G64,(""))</f>
        <v>0</v>
      </c>
      <c r="M64" s="48">
        <f>IF((AND(NOT(J64=""),NOT(K64=""))),K64*J64,(""))</f>
        <v>0</v>
      </c>
      <c r="N64" s="75">
        <f>IF((AND(L64="",M64="")),"",SUM(L64,M64))</f>
        <v>0</v>
      </c>
    </row>
    <row r="65" spans="1:14" s="1" customFormat="1" ht="12" thickBot="1">
      <c r="B65" s="163"/>
      <c r="C65" s="148"/>
      <c r="D65" s="77"/>
      <c r="E65" s="77"/>
      <c r="F65" s="78"/>
      <c r="G65" s="79"/>
      <c r="H65" s="76"/>
      <c r="I65" s="76"/>
      <c r="J65" s="80"/>
      <c r="K65" s="149"/>
      <c r="L65" s="82" t="s">
        <v>160</v>
      </c>
      <c r="M65" s="129" t="str">
        <f>B63</f>
        <v>1.13</v>
      </c>
      <c r="N65" s="130">
        <f>IF((AND(L64="",M64="")),"",SUM(L64,M64))</f>
        <v>0</v>
      </c>
    </row>
    <row r="66" spans="1:14" s="1" customFormat="1" ht="12.75" customHeight="1">
      <c r="B66" s="153" t="s">
        <v>139</v>
      </c>
      <c r="C66" s="67" t="s">
        <v>138</v>
      </c>
      <c r="D66" s="68"/>
      <c r="E66" s="68"/>
      <c r="F66" s="68"/>
      <c r="G66" s="69"/>
      <c r="H66" s="70"/>
      <c r="I66" s="135"/>
      <c r="J66" s="71"/>
      <c r="K66" s="72"/>
      <c r="L66" s="73"/>
      <c r="M66" s="73"/>
      <c r="N66" s="74"/>
    </row>
    <row r="67" spans="1:14" s="1" customFormat="1" ht="11.25">
      <c r="B67" s="159" t="s">
        <v>149</v>
      </c>
      <c r="C67" s="28">
        <v>0</v>
      </c>
      <c r="D67" s="139" t="s">
        <v>19</v>
      </c>
      <c r="E67" s="28">
        <v>40</v>
      </c>
      <c r="F67" s="29">
        <v>1</v>
      </c>
      <c r="G67" s="49">
        <f>IF((AND(NOT(C67=""),NOT(F67=""))),F67*C67,(""))</f>
        <v>0</v>
      </c>
      <c r="H67" s="26"/>
      <c r="I67" s="26"/>
      <c r="J67" s="26"/>
      <c r="K67" s="27" t="str">
        <f>IF((AND(NOT(C67=""),NOT(I67=""))),I67*C67,(""))</f>
        <v/>
      </c>
      <c r="L67" s="48">
        <f>IF((AND(NOT(G67=""),NOT(E67=""))),E67*G67,(""))</f>
        <v>0</v>
      </c>
      <c r="M67" s="48" t="str">
        <f>IF((AND(NOT(J67=""),NOT(K67=""))),K67*J67,(""))</f>
        <v/>
      </c>
      <c r="N67" s="75">
        <f>IF((AND(L67="",M67="")),"",SUM(L67,M67))</f>
        <v>0</v>
      </c>
    </row>
    <row r="68" spans="1:14" s="1" customFormat="1" ht="12" thickBot="1">
      <c r="B68" s="163"/>
      <c r="C68" s="148"/>
      <c r="D68" s="77"/>
      <c r="E68" s="77"/>
      <c r="F68" s="78"/>
      <c r="G68" s="79"/>
      <c r="H68" s="76"/>
      <c r="I68" s="76"/>
      <c r="J68" s="80"/>
      <c r="K68" s="149"/>
      <c r="L68" s="82" t="s">
        <v>160</v>
      </c>
      <c r="M68" s="129" t="str">
        <f>B66</f>
        <v>1.14</v>
      </c>
      <c r="N68" s="130">
        <f>IF((AND(L67="",M67="")),"",SUM(L67,M67))</f>
        <v>0</v>
      </c>
    </row>
    <row r="69" spans="1:14" s="1" customFormat="1" ht="12.75" customHeight="1">
      <c r="B69" s="85" t="s">
        <v>140</v>
      </c>
      <c r="C69" s="67" t="s">
        <v>121</v>
      </c>
      <c r="D69" s="68"/>
      <c r="E69" s="68"/>
      <c r="F69" s="68"/>
      <c r="G69" s="69"/>
      <c r="H69" s="24" t="s">
        <v>124</v>
      </c>
      <c r="I69" s="137"/>
      <c r="J69" s="57"/>
      <c r="K69" s="61"/>
      <c r="L69" s="7"/>
      <c r="M69" s="7"/>
      <c r="N69" s="89"/>
    </row>
    <row r="70" spans="1:14" s="1" customFormat="1" ht="11.25">
      <c r="B70" s="86"/>
      <c r="C70" s="28">
        <v>0</v>
      </c>
      <c r="D70" s="49" t="s">
        <v>16</v>
      </c>
      <c r="E70" s="28">
        <v>40</v>
      </c>
      <c r="F70" s="29">
        <v>0.15</v>
      </c>
      <c r="G70" s="49">
        <f>IF((AND(NOT(C70=""),NOT(F70=""))),F70*C70,(""))</f>
        <v>0</v>
      </c>
      <c r="H70" s="139" t="s">
        <v>16</v>
      </c>
      <c r="I70" s="49">
        <v>1.05</v>
      </c>
      <c r="J70" s="58">
        <f>'Preis-Übersicht'!$D$8</f>
        <v>0</v>
      </c>
      <c r="K70" s="49">
        <f>IF((AND(NOT(C70=""),NOT(I70=""))),I70*C70,(""))</f>
        <v>0</v>
      </c>
      <c r="L70" s="48">
        <f>IF((AND(NOT(G70=""),NOT(E70=""))),E70*G70,(""))</f>
        <v>0</v>
      </c>
      <c r="M70" s="48">
        <f>IF((AND(NOT(J70=""),NOT(K70=""))),K70*J70,(""))</f>
        <v>0</v>
      </c>
      <c r="N70" s="75">
        <f>IF((AND(L70="",M70="")),"",SUM(L70,M70))</f>
        <v>0</v>
      </c>
    </row>
    <row r="71" spans="1:14" s="1" customFormat="1" ht="12" thickBot="1">
      <c r="B71" s="88"/>
      <c r="C71" s="76"/>
      <c r="D71" s="77"/>
      <c r="E71" s="77"/>
      <c r="F71" s="78"/>
      <c r="G71" s="79"/>
      <c r="H71" s="76"/>
      <c r="I71" s="76"/>
      <c r="J71" s="80"/>
      <c r="K71" s="81"/>
      <c r="L71" s="82" t="s">
        <v>160</v>
      </c>
      <c r="M71" s="83" t="str">
        <f>B69</f>
        <v>1.15</v>
      </c>
      <c r="N71" s="130">
        <f>IF((AND(L70="",M70="")),"",SUM(L70,M70))</f>
        <v>0</v>
      </c>
    </row>
    <row r="72" spans="1:14" s="1" customFormat="1" ht="15" customHeight="1">
      <c r="B72" s="173" t="s">
        <v>142</v>
      </c>
      <c r="C72" s="119" t="s">
        <v>127</v>
      </c>
      <c r="D72" s="120"/>
      <c r="E72" s="120"/>
      <c r="F72" s="120"/>
      <c r="G72" s="69"/>
      <c r="H72" s="121"/>
      <c r="I72" s="121"/>
      <c r="J72" s="122"/>
      <c r="K72" s="123"/>
      <c r="L72" s="124"/>
      <c r="M72" s="124"/>
      <c r="N72" s="125"/>
    </row>
    <row r="73" spans="1:14" s="1" customFormat="1" ht="11.25">
      <c r="B73" s="174"/>
      <c r="C73" s="29">
        <v>0</v>
      </c>
      <c r="D73" s="139" t="s">
        <v>165</v>
      </c>
      <c r="E73" s="29">
        <v>40</v>
      </c>
      <c r="F73" s="29">
        <v>0.3</v>
      </c>
      <c r="G73" s="49">
        <f>IF((AND(NOT(C73=""),NOT(F73=""))),F73*C73,(""))</f>
        <v>0</v>
      </c>
      <c r="H73" s="26"/>
      <c r="I73" s="26"/>
      <c r="J73" s="26"/>
      <c r="K73" s="27" t="str">
        <f>IF((AND(NOT(C73=""),NOT(I73=""))),I73*C73,(""))</f>
        <v/>
      </c>
      <c r="L73" s="48">
        <f>IF((AND(NOT(G73=""),NOT(E73=""))),E73*G73,(""))</f>
        <v>0</v>
      </c>
      <c r="M73" s="48" t="str">
        <f>IF((AND(NOT(J73=""),NOT(K73=""))),K73*J73,(""))</f>
        <v/>
      </c>
      <c r="N73" s="75"/>
    </row>
    <row r="74" spans="1:14" s="1" customFormat="1" ht="12" thickBot="1">
      <c r="B74" s="175"/>
      <c r="C74" s="76"/>
      <c r="D74" s="77"/>
      <c r="E74" s="77"/>
      <c r="F74" s="78"/>
      <c r="G74" s="79"/>
      <c r="H74" s="76"/>
      <c r="I74" s="76"/>
      <c r="J74" s="80"/>
      <c r="K74" s="81"/>
      <c r="L74" s="82" t="s">
        <v>160</v>
      </c>
      <c r="M74" s="83" t="str">
        <f>B72</f>
        <v>1.16</v>
      </c>
      <c r="N74" s="84">
        <f>IF((AND(L73="",M73="")),"",SUM(L73,M73))</f>
        <v>0</v>
      </c>
    </row>
    <row r="75" spans="1:14" s="1" customFormat="1" ht="13.5" thickBot="1">
      <c r="B75" s="140"/>
      <c r="C75" s="141"/>
      <c r="D75" s="142"/>
      <c r="E75" s="142"/>
      <c r="F75" s="143"/>
      <c r="G75" s="144"/>
      <c r="H75" s="141"/>
      <c r="I75" s="141"/>
      <c r="J75" s="145"/>
      <c r="K75" s="146"/>
      <c r="L75" s="181" t="s">
        <v>164</v>
      </c>
      <c r="M75" s="182" t="str">
        <f>B15</f>
        <v>1</v>
      </c>
      <c r="N75" s="138">
        <f>N74+N71+N68+N65+N62+N59+N56+N53+N50+N43+N40+N37+N30+N25+N22+N19</f>
        <v>0</v>
      </c>
    </row>
    <row r="76" spans="1:14" ht="14.25" thickTop="1" thickBot="1"/>
    <row r="77" spans="1:14">
      <c r="A77" s="3"/>
      <c r="B77" s="183" t="s">
        <v>97</v>
      </c>
      <c r="C77" s="184" t="s">
        <v>146</v>
      </c>
      <c r="D77" s="185"/>
      <c r="E77" s="185"/>
      <c r="F77" s="185"/>
      <c r="G77" s="186"/>
      <c r="H77" s="185"/>
      <c r="I77" s="185"/>
      <c r="J77" s="187"/>
      <c r="K77" s="188"/>
      <c r="L77" s="189"/>
      <c r="M77" s="189"/>
      <c r="N77" s="190"/>
    </row>
    <row r="78" spans="1:14" ht="13.5" thickBot="1">
      <c r="A78" s="3"/>
      <c r="B78" s="191"/>
      <c r="C78" s="192"/>
      <c r="D78" s="193"/>
      <c r="E78" s="193"/>
      <c r="F78" s="193"/>
      <c r="G78" s="194"/>
      <c r="H78" s="193"/>
      <c r="I78" s="193"/>
      <c r="J78" s="195"/>
      <c r="K78" s="196"/>
      <c r="L78" s="197"/>
      <c r="M78" s="197"/>
      <c r="N78" s="198"/>
    </row>
    <row r="79" spans="1:14" s="1" customFormat="1" ht="15" customHeight="1">
      <c r="B79" s="173" t="s">
        <v>98</v>
      </c>
      <c r="C79" s="67" t="s">
        <v>79</v>
      </c>
      <c r="D79" s="68"/>
      <c r="E79" s="68"/>
      <c r="F79" s="68"/>
      <c r="G79" s="147"/>
      <c r="H79" s="70"/>
      <c r="I79" s="135"/>
      <c r="J79" s="71"/>
      <c r="K79" s="72"/>
      <c r="L79" s="73"/>
      <c r="M79" s="73"/>
      <c r="N79" s="74"/>
    </row>
    <row r="80" spans="1:14" s="1" customFormat="1" ht="11.25">
      <c r="B80" s="174"/>
      <c r="C80" s="29">
        <v>0</v>
      </c>
      <c r="D80" s="49" t="s">
        <v>19</v>
      </c>
      <c r="E80" s="29">
        <v>40</v>
      </c>
      <c r="F80" s="29">
        <v>0.1</v>
      </c>
      <c r="G80" s="49">
        <f>IF((AND(NOT(C80=""),NOT(F80=""))),F80*C80,(""))</f>
        <v>0</v>
      </c>
      <c r="H80" s="26"/>
      <c r="I80" s="26"/>
      <c r="J80" s="26"/>
      <c r="K80" s="27" t="str">
        <f>IF((AND(NOT(C80=""),NOT(I80=""))),I80*C80,(""))</f>
        <v/>
      </c>
      <c r="L80" s="48">
        <f>IF((AND(NOT(G80=""),NOT(E80=""))),E80*G80,(""))</f>
        <v>0</v>
      </c>
      <c r="M80" s="48" t="str">
        <f>IF((AND(NOT(J80=""),NOT(K80=""))),K80*J80,(""))</f>
        <v/>
      </c>
      <c r="N80" s="75">
        <f>IF((AND(L80="",M80="")),"",SUM(L80,M80))</f>
        <v>0</v>
      </c>
    </row>
    <row r="81" spans="2:14" s="1" customFormat="1" ht="12" thickBot="1">
      <c r="B81" s="175"/>
      <c r="C81" s="76"/>
      <c r="D81" s="77"/>
      <c r="E81" s="77"/>
      <c r="F81" s="78"/>
      <c r="G81" s="79"/>
      <c r="H81" s="76"/>
      <c r="I81" s="76"/>
      <c r="J81" s="80"/>
      <c r="K81" s="81"/>
      <c r="L81" s="82" t="s">
        <v>160</v>
      </c>
      <c r="M81" s="83" t="str">
        <f>B79</f>
        <v>2.1</v>
      </c>
      <c r="N81" s="84">
        <f>IF((AND(L80="",M80="")),"",SUM(L80,M80))</f>
        <v>0</v>
      </c>
    </row>
    <row r="82" spans="2:14" s="1" customFormat="1" ht="12.75" customHeight="1">
      <c r="B82" s="173" t="s">
        <v>111</v>
      </c>
      <c r="C82" s="67" t="s">
        <v>167</v>
      </c>
      <c r="D82" s="68"/>
      <c r="E82" s="68"/>
      <c r="F82" s="68"/>
      <c r="G82" s="147"/>
      <c r="H82" s="70"/>
      <c r="I82" s="135"/>
      <c r="J82" s="71"/>
      <c r="K82" s="72"/>
      <c r="L82" s="73"/>
      <c r="M82" s="73"/>
      <c r="N82" s="74"/>
    </row>
    <row r="83" spans="2:14" s="1" customFormat="1" ht="11.25">
      <c r="B83" s="174"/>
      <c r="C83" s="29">
        <v>0</v>
      </c>
      <c r="D83" s="49" t="s">
        <v>16</v>
      </c>
      <c r="E83" s="29">
        <v>40</v>
      </c>
      <c r="F83" s="29">
        <v>0.05</v>
      </c>
      <c r="G83" s="49">
        <f>IF((AND(NOT(C83=""),NOT(F83=""))),F83*C83,(""))</f>
        <v>0</v>
      </c>
      <c r="H83" s="26"/>
      <c r="I83" s="26"/>
      <c r="J83" s="26"/>
      <c r="K83" s="27" t="str">
        <f>IF((AND(NOT(C83=""),NOT(I83=""))),I83*C83,(""))</f>
        <v/>
      </c>
      <c r="L83" s="48">
        <f>IF((AND(NOT(G83=""),NOT(E83=""))),E83*G83,(""))</f>
        <v>0</v>
      </c>
      <c r="M83" s="48" t="str">
        <f>IF((AND(NOT(J83=""),NOT(K83=""))),K83*J83,(""))</f>
        <v/>
      </c>
      <c r="N83" s="75">
        <f>IF((AND(L83="",M83="")),"",SUM(L83,M83))</f>
        <v>0</v>
      </c>
    </row>
    <row r="84" spans="2:14" s="1" customFormat="1" ht="12" thickBot="1">
      <c r="B84" s="175"/>
      <c r="C84" s="76"/>
      <c r="D84" s="77"/>
      <c r="E84" s="77"/>
      <c r="F84" s="78"/>
      <c r="G84" s="79"/>
      <c r="H84" s="76"/>
      <c r="I84" s="76"/>
      <c r="J84" s="80"/>
      <c r="K84" s="81"/>
      <c r="L84" s="82" t="s">
        <v>160</v>
      </c>
      <c r="M84" s="83" t="str">
        <f>B82</f>
        <v>2.2</v>
      </c>
      <c r="N84" s="84">
        <f>IF((AND(L83="",M83="")),"",SUM(L83,M83))</f>
        <v>0</v>
      </c>
    </row>
    <row r="85" spans="2:14" s="20" customFormat="1" ht="11.25" customHeight="1">
      <c r="B85" s="179" t="s">
        <v>114</v>
      </c>
      <c r="C85" s="67" t="s">
        <v>155</v>
      </c>
      <c r="D85" s="68"/>
      <c r="E85" s="68"/>
      <c r="F85" s="68"/>
      <c r="G85" s="147"/>
      <c r="H85" s="70" t="s">
        <v>81</v>
      </c>
      <c r="I85" s="135" t="s">
        <v>20</v>
      </c>
      <c r="J85" s="71"/>
      <c r="K85" s="72"/>
      <c r="L85" s="73"/>
      <c r="M85" s="73"/>
      <c r="N85" s="74"/>
    </row>
    <row r="86" spans="2:14" s="1" customFormat="1" ht="11.25">
      <c r="B86" s="174"/>
      <c r="C86" s="29">
        <v>0</v>
      </c>
      <c r="D86" s="49" t="s">
        <v>84</v>
      </c>
      <c r="E86" s="29">
        <v>40</v>
      </c>
      <c r="F86" s="29">
        <v>0.1</v>
      </c>
      <c r="G86" s="49">
        <f>IF((AND(NOT(C86=""),NOT(F86=""))),F86*C86,(""))</f>
        <v>0</v>
      </c>
      <c r="H86" s="49" t="s">
        <v>18</v>
      </c>
      <c r="I86" s="49">
        <v>0.1</v>
      </c>
      <c r="J86" s="56">
        <f>'Preis-Übersicht'!$D$5</f>
        <v>0</v>
      </c>
      <c r="K86" s="49">
        <f>IF((AND(NOT(C86=""),NOT(I86=""))),I86*C86,(""))</f>
        <v>0</v>
      </c>
      <c r="L86" s="48">
        <f>IF((AND(NOT(G86=""),NOT(E86=""))),E86*G86,(""))</f>
        <v>0</v>
      </c>
      <c r="M86" s="48">
        <f>IF((AND(NOT(J86=""),NOT(K86=""))),K86*J86,(""))</f>
        <v>0</v>
      </c>
      <c r="N86" s="75">
        <f>IF((AND(L86="",M86="")),"",SUM(L86,M86))</f>
        <v>0</v>
      </c>
    </row>
    <row r="87" spans="2:14" s="1" customFormat="1" ht="12" thickBot="1">
      <c r="B87" s="175"/>
      <c r="C87" s="76"/>
      <c r="D87" s="77"/>
      <c r="E87" s="77"/>
      <c r="F87" s="78"/>
      <c r="G87" s="79"/>
      <c r="H87" s="76"/>
      <c r="I87" s="23"/>
      <c r="J87" s="80"/>
      <c r="K87" s="81"/>
      <c r="L87" s="82" t="s">
        <v>160</v>
      </c>
      <c r="M87" s="83" t="str">
        <f>B85</f>
        <v>2.3</v>
      </c>
      <c r="N87" s="84">
        <f>IF((AND(L86="",M86="")),"",SUM(L86,M86))</f>
        <v>0</v>
      </c>
    </row>
    <row r="88" spans="2:14" s="1" customFormat="1" ht="12.75" customHeight="1">
      <c r="B88" s="85" t="s">
        <v>118</v>
      </c>
      <c r="C88" s="67" t="s">
        <v>156</v>
      </c>
      <c r="D88" s="68"/>
      <c r="E88" s="68"/>
      <c r="F88" s="68"/>
      <c r="G88" s="147"/>
      <c r="H88" s="70" t="s">
        <v>83</v>
      </c>
      <c r="I88" s="135" t="s">
        <v>20</v>
      </c>
      <c r="J88" s="71"/>
      <c r="K88" s="72"/>
      <c r="L88" s="73"/>
      <c r="M88" s="73"/>
      <c r="N88" s="74"/>
    </row>
    <row r="89" spans="2:14" s="1" customFormat="1" ht="11.25">
      <c r="B89" s="86" t="s">
        <v>87</v>
      </c>
      <c r="C89" s="29">
        <v>0</v>
      </c>
      <c r="D89" s="49" t="s">
        <v>84</v>
      </c>
      <c r="E89" s="29">
        <v>40</v>
      </c>
      <c r="F89" s="29">
        <v>0.1</v>
      </c>
      <c r="G89" s="49">
        <f>IF((AND(NOT(C89=""),NOT(F89=""))),F89*C89,(""))</f>
        <v>0</v>
      </c>
      <c r="H89" s="49" t="s">
        <v>18</v>
      </c>
      <c r="I89" s="49">
        <v>0.03</v>
      </c>
      <c r="J89" s="58">
        <f>'Preis-Übersicht'!$D$17</f>
        <v>0</v>
      </c>
      <c r="K89" s="49">
        <f>IF((AND(NOT(C89=""),NOT(I89=""))),I89*C89,(""))</f>
        <v>0</v>
      </c>
      <c r="L89" s="48">
        <f>IF((AND(NOT(G89=""),NOT(E89=""))),E89*G89,(""))</f>
        <v>0</v>
      </c>
      <c r="M89" s="48">
        <f>IF((AND(NOT(J89=""),NOT(K89=""))),K89*J89,(""))</f>
        <v>0</v>
      </c>
      <c r="N89" s="75">
        <f>IF((AND(L89="",M89="")),"",SUM(L89,M89))</f>
        <v>0</v>
      </c>
    </row>
    <row r="90" spans="2:14" s="1" customFormat="1" ht="12.75" customHeight="1">
      <c r="B90" s="86"/>
      <c r="C90" s="25"/>
      <c r="D90" s="21"/>
      <c r="E90" s="21"/>
      <c r="F90" s="21"/>
      <c r="G90" s="30"/>
      <c r="H90" s="24" t="s">
        <v>101</v>
      </c>
      <c r="I90" s="164" t="s">
        <v>20</v>
      </c>
      <c r="J90" s="57"/>
      <c r="K90" s="61"/>
      <c r="L90" s="22"/>
      <c r="M90" s="22"/>
      <c r="N90" s="87"/>
    </row>
    <row r="91" spans="2:14" s="1" customFormat="1" ht="11.25">
      <c r="B91" s="86"/>
      <c r="C91" s="26"/>
      <c r="D91" s="26"/>
      <c r="E91" s="26"/>
      <c r="F91" s="27"/>
      <c r="G91" s="49"/>
      <c r="H91" s="49" t="s">
        <v>18</v>
      </c>
      <c r="I91" s="49">
        <v>7.0000000000000007E-2</v>
      </c>
      <c r="J91" s="58">
        <f>'Preis-Übersicht'!$D$21</f>
        <v>0</v>
      </c>
      <c r="K91" s="49">
        <f>IF((AND(NOT(C89=""),NOT(I91=""))),I91*C89,(""))</f>
        <v>0</v>
      </c>
      <c r="L91" s="48" t="str">
        <f>IF((AND(NOT(G91=""),NOT(E91=""))),E91*G91,(""))</f>
        <v/>
      </c>
      <c r="M91" s="48">
        <f>IF((AND(NOT(J91=""),NOT(K91=""))),K91*J91,(""))</f>
        <v>0</v>
      </c>
      <c r="N91" s="75">
        <f>IF((AND(L91="",M91="")),"",SUM(L91,M91))</f>
        <v>0</v>
      </c>
    </row>
    <row r="92" spans="2:14" s="1" customFormat="1" ht="12" thickBot="1">
      <c r="B92" s="88"/>
      <c r="C92" s="76"/>
      <c r="D92" s="77"/>
      <c r="E92" s="77"/>
      <c r="F92" s="78"/>
      <c r="G92" s="79"/>
      <c r="H92" s="76"/>
      <c r="I92" s="76"/>
      <c r="J92" s="80"/>
      <c r="K92" s="81"/>
      <c r="L92" s="82" t="s">
        <v>160</v>
      </c>
      <c r="M92" s="83" t="str">
        <f>B88</f>
        <v>2.4</v>
      </c>
      <c r="N92" s="84">
        <f>IF((AND(L91="",M91="",L89="",M89="")),"",SUM(L91,M91,L89,M89))</f>
        <v>0</v>
      </c>
    </row>
    <row r="93" spans="2:14" s="1" customFormat="1" ht="12.75" customHeight="1">
      <c r="B93" s="173" t="s">
        <v>125</v>
      </c>
      <c r="C93" s="67" t="s">
        <v>169</v>
      </c>
      <c r="D93" s="68"/>
      <c r="E93" s="68"/>
      <c r="F93" s="68"/>
      <c r="G93" s="147"/>
      <c r="H93" s="70" t="s">
        <v>103</v>
      </c>
      <c r="I93" s="135"/>
      <c r="J93" s="71"/>
      <c r="K93" s="72"/>
      <c r="L93" s="73"/>
      <c r="M93" s="73"/>
      <c r="N93" s="74"/>
    </row>
    <row r="94" spans="2:14" s="1" customFormat="1" ht="11.25">
      <c r="B94" s="174"/>
      <c r="C94" s="28">
        <v>0</v>
      </c>
      <c r="D94" s="49" t="s">
        <v>16</v>
      </c>
      <c r="E94" s="28">
        <v>40</v>
      </c>
      <c r="F94" s="28">
        <v>0.02</v>
      </c>
      <c r="G94" s="49">
        <f>IF((AND(NOT(C94=""),NOT(F94=""))),F94*C94,(""))</f>
        <v>0</v>
      </c>
      <c r="H94" s="49" t="s">
        <v>18</v>
      </c>
      <c r="I94" s="49">
        <v>0.1</v>
      </c>
      <c r="J94" s="58">
        <f>'Preis-Übersicht'!$D$15</f>
        <v>0</v>
      </c>
      <c r="K94" s="49">
        <f>IF((AND(NOT(C94=""),NOT(I94=""))),I94*C94,(""))</f>
        <v>0</v>
      </c>
      <c r="L94" s="48">
        <f>IF((AND(NOT(G94=""),NOT(E94=""))),E94*G94,(""))</f>
        <v>0</v>
      </c>
      <c r="M94" s="48">
        <f>IF((AND(NOT(J94=""),NOT(K94=""))),K94*J94,(""))</f>
        <v>0</v>
      </c>
      <c r="N94" s="75">
        <f>IF((AND(L94="",M94="")),"",SUM(L94,M94))</f>
        <v>0</v>
      </c>
    </row>
    <row r="95" spans="2:14" s="1" customFormat="1" ht="12" thickBot="1">
      <c r="B95" s="175"/>
      <c r="C95" s="76"/>
      <c r="D95" s="77"/>
      <c r="E95" s="77"/>
      <c r="F95" s="78"/>
      <c r="G95" s="150"/>
      <c r="H95" s="76"/>
      <c r="I95" s="76"/>
      <c r="J95" s="80"/>
      <c r="K95" s="81"/>
      <c r="L95" s="82" t="s">
        <v>160</v>
      </c>
      <c r="M95" s="83" t="str">
        <f>B93</f>
        <v>2.5</v>
      </c>
      <c r="N95" s="84">
        <f>IF((AND(L94="",M94="")),"",SUM(L94,M94,))</f>
        <v>0</v>
      </c>
    </row>
    <row r="96" spans="2:14" s="1" customFormat="1" ht="12.75" customHeight="1">
      <c r="B96" s="90" t="s">
        <v>126</v>
      </c>
      <c r="C96" s="67" t="s">
        <v>180</v>
      </c>
      <c r="D96" s="68"/>
      <c r="E96" s="68"/>
      <c r="F96" s="68"/>
      <c r="G96" s="147"/>
      <c r="H96" s="70" t="s">
        <v>83</v>
      </c>
      <c r="I96" s="135"/>
      <c r="J96" s="71"/>
      <c r="K96" s="72"/>
      <c r="L96" s="73"/>
      <c r="M96" s="73"/>
      <c r="N96" s="74"/>
    </row>
    <row r="97" spans="2:14" s="1" customFormat="1" ht="11.25">
      <c r="B97" s="91"/>
      <c r="C97" s="28">
        <v>0</v>
      </c>
      <c r="D97" s="49" t="s">
        <v>16</v>
      </c>
      <c r="E97" s="28">
        <v>40</v>
      </c>
      <c r="F97" s="29">
        <v>0.1</v>
      </c>
      <c r="G97" s="49">
        <f>IF((AND(NOT(C97=""),NOT(F97=""))),F97*C97,(""))</f>
        <v>0</v>
      </c>
      <c r="H97" s="131" t="s">
        <v>18</v>
      </c>
      <c r="I97" s="49">
        <v>0.8</v>
      </c>
      <c r="J97" s="58">
        <f>'Preis-Übersicht'!$D$17</f>
        <v>0</v>
      </c>
      <c r="K97" s="49">
        <f>IF((AND(NOT(C97=""),NOT(I97=""))),I97*C97,(""))</f>
        <v>0</v>
      </c>
      <c r="L97" s="48">
        <f>IF((AND(NOT(G97=""),NOT(E97=""))),E97*G97,(""))</f>
        <v>0</v>
      </c>
      <c r="M97" s="48">
        <f>IF((AND(NOT(J97=""),NOT(K97=""))),K97*J97,(""))</f>
        <v>0</v>
      </c>
      <c r="N97" s="75">
        <f>IF((AND(L97="",M97="")),"",SUM(L97,M97))</f>
        <v>0</v>
      </c>
    </row>
    <row r="98" spans="2:14" s="1" customFormat="1" ht="12" thickBot="1">
      <c r="B98" s="175"/>
      <c r="C98" s="148"/>
      <c r="D98" s="77"/>
      <c r="E98" s="77"/>
      <c r="F98" s="78"/>
      <c r="G98" s="79"/>
      <c r="H98" s="76"/>
      <c r="I98" s="76"/>
      <c r="J98" s="80"/>
      <c r="K98" s="149"/>
      <c r="L98" s="82" t="s">
        <v>160</v>
      </c>
      <c r="M98" s="129" t="str">
        <f>B96</f>
        <v>2.6</v>
      </c>
      <c r="N98" s="130">
        <f>IF((AND(L97="",M97="")),"",SUM(L97,M97))</f>
        <v>0</v>
      </c>
    </row>
    <row r="99" spans="2:14" s="1" customFormat="1" ht="12.75" customHeight="1">
      <c r="B99" s="90" t="s">
        <v>143</v>
      </c>
      <c r="C99" s="67" t="s">
        <v>181</v>
      </c>
      <c r="D99" s="68"/>
      <c r="E99" s="68"/>
      <c r="F99" s="68"/>
      <c r="G99" s="147"/>
      <c r="H99" s="70" t="s">
        <v>83</v>
      </c>
      <c r="I99" s="135"/>
      <c r="J99" s="71"/>
      <c r="K99" s="72"/>
      <c r="L99" s="73"/>
      <c r="M99" s="73"/>
      <c r="N99" s="74"/>
    </row>
    <row r="100" spans="2:14" s="1" customFormat="1" ht="11.25">
      <c r="B100" s="91"/>
      <c r="C100" s="28">
        <v>0</v>
      </c>
      <c r="D100" s="49" t="s">
        <v>16</v>
      </c>
      <c r="E100" s="28">
        <v>40</v>
      </c>
      <c r="F100" s="29">
        <v>0.1</v>
      </c>
      <c r="G100" s="49">
        <f>IF((AND(NOT(C100=""),NOT(F100=""))),F100*C100,(""))</f>
        <v>0</v>
      </c>
      <c r="H100" s="131" t="s">
        <v>18</v>
      </c>
      <c r="I100" s="49">
        <v>0.8</v>
      </c>
      <c r="J100" s="58">
        <f>'Preis-Übersicht'!$D$17</f>
        <v>0</v>
      </c>
      <c r="K100" s="49">
        <f>IF((AND(NOT(C100=""),NOT(I100=""))),I100*C100,(""))</f>
        <v>0</v>
      </c>
      <c r="L100" s="48">
        <f>IF((AND(NOT(G100=""),NOT(E100=""))),E100*G100,(""))</f>
        <v>0</v>
      </c>
      <c r="M100" s="48">
        <f>IF((AND(NOT(J100=""),NOT(K100=""))),K100*J100,(""))</f>
        <v>0</v>
      </c>
      <c r="N100" s="75">
        <f>IF((AND(L100="",M100="")),"",SUM(L100,M100))</f>
        <v>0</v>
      </c>
    </row>
    <row r="101" spans="2:14" s="1" customFormat="1" ht="12" thickBot="1">
      <c r="B101" s="175"/>
      <c r="C101" s="148"/>
      <c r="D101" s="77"/>
      <c r="E101" s="77"/>
      <c r="F101" s="78"/>
      <c r="G101" s="79"/>
      <c r="H101" s="76"/>
      <c r="I101" s="76"/>
      <c r="J101" s="80"/>
      <c r="K101" s="149"/>
      <c r="L101" s="82" t="s">
        <v>160</v>
      </c>
      <c r="M101" s="129" t="str">
        <f>B99</f>
        <v>2.7</v>
      </c>
      <c r="N101" s="130">
        <f>IF((AND(L100="",M100="")),"",SUM(L100,M100))</f>
        <v>0</v>
      </c>
    </row>
    <row r="102" spans="2:14" s="1" customFormat="1" ht="12" customHeight="1">
      <c r="B102" s="90" t="s">
        <v>144</v>
      </c>
      <c r="C102" s="67" t="s">
        <v>170</v>
      </c>
      <c r="D102" s="203"/>
      <c r="E102" s="203"/>
      <c r="F102" s="203"/>
      <c r="G102" s="204"/>
      <c r="H102" s="70" t="s">
        <v>46</v>
      </c>
      <c r="I102" s="135"/>
      <c r="J102" s="71"/>
      <c r="K102" s="72"/>
      <c r="L102" s="73"/>
      <c r="M102" s="73"/>
      <c r="N102" s="74"/>
    </row>
    <row r="103" spans="2:14" s="1" customFormat="1" ht="12" customHeight="1">
      <c r="B103" s="159"/>
      <c r="C103" s="161">
        <v>0</v>
      </c>
      <c r="D103" s="139" t="s">
        <v>19</v>
      </c>
      <c r="E103" s="161">
        <v>40</v>
      </c>
      <c r="F103" s="161">
        <v>0.05</v>
      </c>
      <c r="G103" s="205">
        <f>IF((AND(NOT(C103=""),NOT(F103=""))),F103*C103,(""))</f>
        <v>0</v>
      </c>
      <c r="H103" s="206" t="s">
        <v>19</v>
      </c>
      <c r="I103" s="139">
        <v>1</v>
      </c>
      <c r="J103" s="58">
        <f>'Preis-Übersicht'!$D$12</f>
        <v>0</v>
      </c>
      <c r="K103" s="205">
        <f>IF((AND(NOT(C103=""),NOT(I103=""))),I103*C103,(""))</f>
        <v>0</v>
      </c>
      <c r="L103" s="207">
        <f>IF((AND(NOT(G103=""),NOT(E103=""))),E103*G103,(""))</f>
        <v>0</v>
      </c>
      <c r="M103" s="207">
        <f>IF((AND(NOT(J103=""),NOT(K103=""))),K103*J103,(""))</f>
        <v>0</v>
      </c>
      <c r="N103" s="162">
        <f>IF((AND(L103="",M103="")),"",SUM(L103,M103))</f>
        <v>0</v>
      </c>
    </row>
    <row r="104" spans="2:14" s="1" customFormat="1" ht="12" customHeight="1" thickBot="1">
      <c r="B104" s="199"/>
      <c r="C104" s="208"/>
      <c r="D104" s="62"/>
      <c r="E104" s="62"/>
      <c r="F104" s="63"/>
      <c r="G104" s="209"/>
      <c r="H104" s="62"/>
      <c r="I104" s="62"/>
      <c r="J104" s="64"/>
      <c r="K104" s="210"/>
      <c r="L104" s="82" t="s">
        <v>160</v>
      </c>
      <c r="M104" s="66" t="str">
        <f>B102</f>
        <v>2.8</v>
      </c>
      <c r="N104" s="128">
        <f>IF((AND(L103="",M103="")),"",SUM(L103,M103))</f>
        <v>0</v>
      </c>
    </row>
    <row r="105" spans="2:14" s="1" customFormat="1" ht="12.75" customHeight="1">
      <c r="B105" s="90" t="s">
        <v>171</v>
      </c>
      <c r="C105" s="67" t="s">
        <v>93</v>
      </c>
      <c r="D105" s="68"/>
      <c r="E105" s="68"/>
      <c r="F105" s="68"/>
      <c r="G105" s="147"/>
      <c r="H105" s="70" t="s">
        <v>83</v>
      </c>
      <c r="I105" s="135" t="s">
        <v>94</v>
      </c>
      <c r="J105" s="71"/>
      <c r="K105" s="72"/>
      <c r="L105" s="73"/>
      <c r="M105" s="73"/>
      <c r="N105" s="74"/>
    </row>
    <row r="106" spans="2:14" s="1" customFormat="1" ht="11.25">
      <c r="B106" s="91"/>
      <c r="C106" s="28">
        <v>0</v>
      </c>
      <c r="D106" s="49" t="s">
        <v>16</v>
      </c>
      <c r="E106" s="28">
        <v>40</v>
      </c>
      <c r="F106" s="29">
        <v>0.2</v>
      </c>
      <c r="G106" s="49">
        <f>IF((AND(NOT(C106=""),NOT(F106=""))),F106*C106,(""))</f>
        <v>0</v>
      </c>
      <c r="H106" s="131" t="s">
        <v>18</v>
      </c>
      <c r="I106" s="49">
        <v>2.5</v>
      </c>
      <c r="J106" s="58">
        <f>'Preis-Übersicht'!$D$17</f>
        <v>0</v>
      </c>
      <c r="K106" s="49">
        <f>IF((AND(NOT(C106=""),NOT(I106=""))),I106*C106,(""))</f>
        <v>0</v>
      </c>
      <c r="L106" s="48">
        <f>IF((AND(NOT(G106=""),NOT(E106=""))),E106*G106,(""))</f>
        <v>0</v>
      </c>
      <c r="M106" s="48">
        <f>IF((AND(NOT(J106=""),NOT(K106=""))),K106*J106,(""))</f>
        <v>0</v>
      </c>
      <c r="N106" s="75">
        <f>IF((AND(L106="",M106="")),"",SUM(L106,M106))</f>
        <v>0</v>
      </c>
    </row>
    <row r="107" spans="2:14" s="1" customFormat="1" ht="12" thickBot="1">
      <c r="B107" s="175"/>
      <c r="C107" s="148"/>
      <c r="D107" s="77"/>
      <c r="E107" s="77"/>
      <c r="F107" s="78"/>
      <c r="G107" s="79"/>
      <c r="H107" s="76"/>
      <c r="I107" s="76"/>
      <c r="J107" s="80"/>
      <c r="K107" s="149"/>
      <c r="L107" s="82" t="s">
        <v>160</v>
      </c>
      <c r="M107" s="129" t="str">
        <f>B105</f>
        <v>2.9</v>
      </c>
      <c r="N107" s="130">
        <f>IF((AND(L106="",M106="")),"",SUM(L106,M106))</f>
        <v>0</v>
      </c>
    </row>
    <row r="108" spans="2:14" s="1" customFormat="1" ht="12.75" customHeight="1">
      <c r="B108" s="90" t="s">
        <v>172</v>
      </c>
      <c r="C108" s="67" t="s">
        <v>96</v>
      </c>
      <c r="D108" s="68"/>
      <c r="E108" s="68"/>
      <c r="F108" s="68"/>
      <c r="G108" s="147"/>
      <c r="H108" s="70" t="s">
        <v>83</v>
      </c>
      <c r="I108" s="135"/>
      <c r="J108" s="71"/>
      <c r="K108" s="72"/>
      <c r="L108" s="73"/>
      <c r="M108" s="73"/>
      <c r="N108" s="74"/>
    </row>
    <row r="109" spans="2:14" s="1" customFormat="1" ht="11.25">
      <c r="B109" s="91"/>
      <c r="C109" s="28">
        <v>0</v>
      </c>
      <c r="D109" s="49" t="s">
        <v>16</v>
      </c>
      <c r="E109" s="28">
        <v>40</v>
      </c>
      <c r="F109" s="29">
        <v>0.2</v>
      </c>
      <c r="G109" s="49">
        <f>IF((AND(NOT(C109=""),NOT(F109=""))),F109*C109,(""))</f>
        <v>0</v>
      </c>
      <c r="H109" s="131" t="s">
        <v>18</v>
      </c>
      <c r="I109" s="49">
        <v>1.5</v>
      </c>
      <c r="J109" s="58">
        <f>'Preis-Übersicht'!$D$17</f>
        <v>0</v>
      </c>
      <c r="K109" s="49">
        <f>IF((AND(NOT(C109=""),NOT(I109=""))),I109*C109,(""))</f>
        <v>0</v>
      </c>
      <c r="L109" s="48">
        <f>IF((AND(NOT(G109=""),NOT(E109=""))),E109*G109,(""))</f>
        <v>0</v>
      </c>
      <c r="M109" s="48">
        <f>IF((AND(NOT(J109=""),NOT(K109=""))),K109*J109,(""))</f>
        <v>0</v>
      </c>
      <c r="N109" s="75">
        <f>IF((AND(L109="",M109="")),"",SUM(L109,M109))</f>
        <v>0</v>
      </c>
    </row>
    <row r="110" spans="2:14" s="1" customFormat="1" ht="12" thickBot="1">
      <c r="B110" s="175"/>
      <c r="C110" s="148"/>
      <c r="D110" s="77"/>
      <c r="E110" s="77"/>
      <c r="F110" s="78"/>
      <c r="G110" s="79"/>
      <c r="H110" s="76"/>
      <c r="I110" s="76"/>
      <c r="J110" s="80"/>
      <c r="K110" s="149"/>
      <c r="L110" s="82" t="s">
        <v>160</v>
      </c>
      <c r="M110" s="129" t="str">
        <f>B108</f>
        <v>2.10</v>
      </c>
      <c r="N110" s="130">
        <f>IF((AND(L109="",M109="")),"",SUM(L109,M109))</f>
        <v>0</v>
      </c>
    </row>
    <row r="111" spans="2:14" s="1" customFormat="1" ht="13.5" thickBot="1">
      <c r="B111" s="165"/>
      <c r="C111" s="166"/>
      <c r="D111" s="167"/>
      <c r="E111" s="167"/>
      <c r="F111" s="168"/>
      <c r="G111" s="169"/>
      <c r="H111" s="166"/>
      <c r="I111" s="166"/>
      <c r="J111" s="170"/>
      <c r="K111" s="171"/>
      <c r="L111" s="181" t="s">
        <v>164</v>
      </c>
      <c r="M111" s="182" t="str">
        <f>B77</f>
        <v>2</v>
      </c>
      <c r="N111" s="172">
        <f>N81+N84+N87+N92+N95+N98+N101+N104+N107+N110</f>
        <v>0</v>
      </c>
    </row>
    <row r="112" spans="2:14" ht="14.25" thickTop="1" thickBot="1"/>
    <row r="113" spans="2:14">
      <c r="B113" s="183" t="s">
        <v>145</v>
      </c>
      <c r="C113" s="184" t="s">
        <v>21</v>
      </c>
      <c r="D113" s="185"/>
      <c r="E113" s="185"/>
      <c r="F113" s="185"/>
      <c r="G113" s="186"/>
      <c r="H113" s="185"/>
      <c r="I113" s="185"/>
      <c r="J113" s="187"/>
      <c r="K113" s="188"/>
      <c r="L113" s="189"/>
      <c r="M113" s="189"/>
      <c r="N113" s="190"/>
    </row>
    <row r="114" spans="2:14" ht="13.5" thickBot="1">
      <c r="B114" s="191"/>
      <c r="C114" s="192"/>
      <c r="D114" s="193"/>
      <c r="E114" s="193"/>
      <c r="F114" s="193"/>
      <c r="G114" s="194"/>
      <c r="H114" s="193"/>
      <c r="I114" s="193"/>
      <c r="J114" s="195"/>
      <c r="K114" s="196"/>
      <c r="L114" s="197"/>
      <c r="M114" s="197"/>
      <c r="N114" s="198"/>
    </row>
    <row r="115" spans="2:14">
      <c r="B115" s="85" t="s">
        <v>147</v>
      </c>
      <c r="C115" s="67" t="s">
        <v>99</v>
      </c>
      <c r="D115" s="68"/>
      <c r="E115" s="68"/>
      <c r="F115" s="68"/>
      <c r="G115" s="69"/>
      <c r="H115" s="70" t="s">
        <v>100</v>
      </c>
      <c r="I115" s="135" t="s">
        <v>159</v>
      </c>
      <c r="J115" s="71"/>
      <c r="K115" s="72"/>
      <c r="L115" s="73"/>
      <c r="M115" s="73"/>
      <c r="N115" s="74"/>
    </row>
    <row r="116" spans="2:14">
      <c r="B116" s="86"/>
      <c r="C116" s="29">
        <v>0</v>
      </c>
      <c r="D116" s="49" t="s">
        <v>16</v>
      </c>
      <c r="E116" s="29">
        <v>40</v>
      </c>
      <c r="F116" s="29">
        <v>0.2</v>
      </c>
      <c r="G116" s="49">
        <f>IF((AND(NOT(C116=""),NOT(F116=""))),F116*C116,(""))</f>
        <v>0</v>
      </c>
      <c r="H116" s="49" t="s">
        <v>18</v>
      </c>
      <c r="I116" s="49">
        <v>4.8</v>
      </c>
      <c r="J116" s="58">
        <f>'Preis-Übersicht'!$D$23</f>
        <v>0</v>
      </c>
      <c r="K116" s="49">
        <f>IF((AND(NOT(C116=""),NOT(I116=""))),I116*C116,(""))</f>
        <v>0</v>
      </c>
      <c r="L116" s="48">
        <f>IF((AND(NOT(G116=""),NOT(E116=""))),E116*G116,(""))</f>
        <v>0</v>
      </c>
      <c r="M116" s="48">
        <f>IF((AND(NOT(J116=""),NOT(K116=""))),K116*J116,(""))</f>
        <v>0</v>
      </c>
      <c r="N116" s="75">
        <f>IF((AND(L116="",M116="")),"",SUM(L116,M116))</f>
        <v>0</v>
      </c>
    </row>
    <row r="117" spans="2:14">
      <c r="B117" s="86"/>
      <c r="C117" s="25"/>
      <c r="D117" s="21"/>
      <c r="E117" s="21"/>
      <c r="F117" s="21"/>
      <c r="G117" s="30"/>
      <c r="H117" s="24" t="s">
        <v>110</v>
      </c>
      <c r="I117" s="24"/>
      <c r="J117" s="57"/>
      <c r="K117" s="61"/>
      <c r="L117" s="22"/>
      <c r="M117" s="22"/>
      <c r="N117" s="87"/>
    </row>
    <row r="118" spans="2:14">
      <c r="B118" s="86"/>
      <c r="C118" s="26"/>
      <c r="D118" s="26"/>
      <c r="E118" s="26"/>
      <c r="F118" s="27"/>
      <c r="G118" s="49"/>
      <c r="H118" s="139" t="s">
        <v>16</v>
      </c>
      <c r="I118" s="49">
        <v>1.1000000000000001</v>
      </c>
      <c r="J118" s="58">
        <f>'Preis-Übersicht'!$D$2</f>
        <v>0</v>
      </c>
      <c r="K118" s="49">
        <f>IF((AND(NOT(C116=""),NOT(I118=""))),I118*C116,(""))</f>
        <v>0</v>
      </c>
      <c r="L118" s="48" t="str">
        <f>IF((AND(NOT(G118=""),NOT(E118=""))),E118*G118,(""))</f>
        <v/>
      </c>
      <c r="M118" s="48">
        <f>IF((AND(NOT(J118=""),NOT(K118=""))),K118*J118,(""))</f>
        <v>0</v>
      </c>
      <c r="N118" s="75">
        <f>IF((AND(L118="",M118="")),"",SUM(L118,M118))</f>
        <v>0</v>
      </c>
    </row>
    <row r="119" spans="2:14" ht="13.5" thickBot="1">
      <c r="B119" s="88"/>
      <c r="C119" s="76"/>
      <c r="D119" s="77"/>
      <c r="E119" s="77"/>
      <c r="F119" s="78"/>
      <c r="G119" s="150"/>
      <c r="H119" s="76"/>
      <c r="I119" s="76"/>
      <c r="J119" s="80"/>
      <c r="K119" s="81"/>
      <c r="L119" s="82" t="s">
        <v>160</v>
      </c>
      <c r="M119" s="83" t="str">
        <f>B115</f>
        <v>3.1</v>
      </c>
      <c r="N119" s="84">
        <f>IF((AND(L118="",M118="",L116="",M116="")),"",SUM(L118,M118,L116,M116))</f>
        <v>0</v>
      </c>
    </row>
    <row r="120" spans="2:14">
      <c r="B120" s="90" t="s">
        <v>148</v>
      </c>
      <c r="C120" s="67" t="s">
        <v>112</v>
      </c>
      <c r="D120" s="68"/>
      <c r="E120" s="68"/>
      <c r="F120" s="68"/>
      <c r="G120" s="147"/>
      <c r="H120" s="70" t="s">
        <v>113</v>
      </c>
      <c r="I120" s="135" t="s">
        <v>116</v>
      </c>
      <c r="J120" s="71"/>
      <c r="K120" s="72"/>
      <c r="L120" s="73"/>
      <c r="M120" s="73"/>
      <c r="N120" s="74"/>
    </row>
    <row r="121" spans="2:14">
      <c r="B121" s="91"/>
      <c r="C121" s="28">
        <v>0</v>
      </c>
      <c r="D121" s="49" t="s">
        <v>16</v>
      </c>
      <c r="E121" s="28">
        <v>40</v>
      </c>
      <c r="F121" s="29">
        <v>0.15</v>
      </c>
      <c r="G121" s="49">
        <f>IF((AND(NOT(C121=""),NOT(F121=""))),F121*C121,(""))</f>
        <v>0</v>
      </c>
      <c r="H121" s="131" t="s">
        <v>18</v>
      </c>
      <c r="I121" s="49">
        <v>3.9</v>
      </c>
      <c r="J121" s="58">
        <f>'Preis-Übersicht'!$D$24</f>
        <v>0</v>
      </c>
      <c r="K121" s="49">
        <f>IF((AND(NOT(C121=""),NOT(I121=""))),I121*C121,(""))</f>
        <v>0</v>
      </c>
      <c r="L121" s="48">
        <f>IF((AND(NOT(G121=""),NOT(E121=""))),E121*G121,(""))</f>
        <v>0</v>
      </c>
      <c r="M121" s="48">
        <f>IF((AND(NOT(J121=""),NOT(K121=""))),K121*J121,(""))</f>
        <v>0</v>
      </c>
      <c r="N121" s="75">
        <f>IF((AND(L121="",M121="")),"",SUM(L121,M121))</f>
        <v>0</v>
      </c>
    </row>
    <row r="122" spans="2:14" ht="13.5" thickBot="1">
      <c r="B122" s="88"/>
      <c r="C122" s="148"/>
      <c r="D122" s="77"/>
      <c r="E122" s="77"/>
      <c r="F122" s="78"/>
      <c r="G122" s="79"/>
      <c r="H122" s="76"/>
      <c r="I122" s="76"/>
      <c r="J122" s="80"/>
      <c r="K122" s="149"/>
      <c r="L122" s="82" t="s">
        <v>160</v>
      </c>
      <c r="M122" s="129" t="str">
        <f>B120</f>
        <v>3.2</v>
      </c>
      <c r="N122" s="130">
        <f>IF((AND(L121="",M121="")),"",SUM(L121,M121))</f>
        <v>0</v>
      </c>
    </row>
    <row r="123" spans="2:14">
      <c r="B123" s="90" t="s">
        <v>151</v>
      </c>
      <c r="C123" s="67" t="s">
        <v>115</v>
      </c>
      <c r="D123" s="68"/>
      <c r="E123" s="68"/>
      <c r="F123" s="68"/>
      <c r="G123" s="147"/>
      <c r="H123" s="70" t="s">
        <v>83</v>
      </c>
      <c r="I123" s="178" t="s">
        <v>117</v>
      </c>
      <c r="J123" s="71"/>
      <c r="K123" s="72"/>
      <c r="L123" s="73"/>
      <c r="M123" s="73"/>
      <c r="N123" s="74"/>
    </row>
    <row r="124" spans="2:14">
      <c r="B124" s="91"/>
      <c r="C124" s="28">
        <v>0</v>
      </c>
      <c r="D124" s="49" t="s">
        <v>16</v>
      </c>
      <c r="E124" s="28">
        <v>40</v>
      </c>
      <c r="F124" s="29">
        <v>0.2</v>
      </c>
      <c r="G124" s="49">
        <f>IF((AND(NOT(C124=""),NOT(F124=""))),F124*C124,(""))</f>
        <v>0</v>
      </c>
      <c r="H124" s="131" t="s">
        <v>18</v>
      </c>
      <c r="I124" s="49">
        <v>2.5</v>
      </c>
      <c r="J124" s="58">
        <f>'Preis-Übersicht'!$D$17</f>
        <v>0</v>
      </c>
      <c r="K124" s="49">
        <f>IF((AND(NOT(C124=""),NOT(I124=""))),I124*C124,(""))</f>
        <v>0</v>
      </c>
      <c r="L124" s="48">
        <f>IF((AND(NOT(G124=""),NOT(E124=""))),E124*G124,(""))</f>
        <v>0</v>
      </c>
      <c r="M124" s="48">
        <f>IF((AND(NOT(J124=""),NOT(K124=""))),K124*J124,(""))</f>
        <v>0</v>
      </c>
      <c r="N124" s="75">
        <f>IF((AND(L124="",M124="")),"",SUM(L124,M124))</f>
        <v>0</v>
      </c>
    </row>
    <row r="125" spans="2:14" ht="13.5" thickBot="1">
      <c r="B125" s="88"/>
      <c r="C125" s="148"/>
      <c r="D125" s="77"/>
      <c r="E125" s="77"/>
      <c r="F125" s="78"/>
      <c r="G125" s="79"/>
      <c r="H125" s="76"/>
      <c r="I125" s="76"/>
      <c r="J125" s="80"/>
      <c r="K125" s="149"/>
      <c r="L125" s="82" t="s">
        <v>160</v>
      </c>
      <c r="M125" s="129" t="str">
        <f>B123</f>
        <v>3.3</v>
      </c>
      <c r="N125" s="130">
        <f>IF((AND(L124="",M124="")),"",SUM(L124,M124))</f>
        <v>0</v>
      </c>
    </row>
    <row r="126" spans="2:14">
      <c r="B126" s="219" t="s">
        <v>154</v>
      </c>
      <c r="C126" s="67" t="s">
        <v>119</v>
      </c>
      <c r="D126" s="68"/>
      <c r="E126" s="68"/>
      <c r="F126" s="68"/>
      <c r="G126" s="69"/>
      <c r="H126" s="70" t="s">
        <v>120</v>
      </c>
      <c r="I126" s="135" t="s">
        <v>173</v>
      </c>
      <c r="J126" s="71"/>
      <c r="K126" s="72"/>
      <c r="L126" s="73"/>
      <c r="M126" s="73"/>
      <c r="N126" s="74"/>
    </row>
    <row r="127" spans="2:14">
      <c r="B127" s="220"/>
      <c r="C127" s="28">
        <v>0</v>
      </c>
      <c r="D127" s="49" t="s">
        <v>16</v>
      </c>
      <c r="E127" s="28">
        <v>40</v>
      </c>
      <c r="F127" s="28">
        <v>0.15</v>
      </c>
      <c r="G127" s="49">
        <f>IF((AND(NOT(C127=""),NOT(F127=""))),F127*C127,(""))</f>
        <v>0</v>
      </c>
      <c r="H127" s="139" t="s">
        <v>17</v>
      </c>
      <c r="I127" s="49">
        <v>0.4</v>
      </c>
      <c r="J127" s="58">
        <f>'Preis-Übersicht'!$D$3</f>
        <v>0</v>
      </c>
      <c r="K127" s="49">
        <f>IF((AND(NOT(C127=""),NOT(I127=""))),I127*C127,(""))</f>
        <v>0</v>
      </c>
      <c r="L127" s="48">
        <f>IF((AND(NOT(G127=""),NOT(E127=""))),E127*G127,(""))</f>
        <v>0</v>
      </c>
      <c r="M127" s="48">
        <f>IF((AND(NOT(J127=""),NOT(K127=""))),K127*J127,(""))</f>
        <v>0</v>
      </c>
      <c r="N127" s="75">
        <f>IF((AND(L127="",M127="")),"",SUM(L127,M127))</f>
        <v>0</v>
      </c>
    </row>
    <row r="128" spans="2:14" ht="13.5" thickBot="1">
      <c r="B128" s="221"/>
      <c r="C128" s="76"/>
      <c r="D128" s="77"/>
      <c r="E128" s="77"/>
      <c r="F128" s="78"/>
      <c r="G128" s="150"/>
      <c r="H128" s="76"/>
      <c r="I128" s="76"/>
      <c r="J128" s="80"/>
      <c r="K128" s="81"/>
      <c r="L128" s="82" t="s">
        <v>160</v>
      </c>
      <c r="M128" s="83" t="str">
        <f>B126</f>
        <v>3.4</v>
      </c>
      <c r="N128" s="84">
        <f>IF((AND(L127="",M127="")),"",SUM(L127,M127,))</f>
        <v>0</v>
      </c>
    </row>
    <row r="129" spans="2:14">
      <c r="B129" s="85" t="s">
        <v>152</v>
      </c>
      <c r="C129" s="67" t="s">
        <v>121</v>
      </c>
      <c r="D129" s="68"/>
      <c r="E129" s="68"/>
      <c r="F129" s="68"/>
      <c r="G129" s="69"/>
      <c r="H129" s="70" t="s">
        <v>122</v>
      </c>
      <c r="I129" s="135"/>
      <c r="J129" s="71"/>
      <c r="K129" s="72"/>
      <c r="L129" s="73"/>
      <c r="M129" s="73"/>
      <c r="N129" s="74"/>
    </row>
    <row r="130" spans="2:14">
      <c r="B130" s="86"/>
      <c r="C130" s="28">
        <v>0</v>
      </c>
      <c r="D130" s="49" t="s">
        <v>19</v>
      </c>
      <c r="E130" s="28">
        <v>40</v>
      </c>
      <c r="F130" s="29">
        <v>0.2</v>
      </c>
      <c r="G130" s="49">
        <f>IF((AND(NOT(C130=""),NOT(F130=""))),F130*C130,(""))</f>
        <v>0</v>
      </c>
      <c r="H130" s="139" t="s">
        <v>84</v>
      </c>
      <c r="I130" s="49">
        <v>4</v>
      </c>
      <c r="J130" s="58">
        <f>'Preis-Übersicht'!$D$7</f>
        <v>0</v>
      </c>
      <c r="K130" s="49">
        <f>IF(AND(C130&lt;&gt;"",I130&lt;&gt;""),I130*C130,(""))</f>
        <v>0</v>
      </c>
      <c r="L130" s="48">
        <f>IF((AND(NOT(G130=""),NOT(E130=""))),E130*G130,(""))</f>
        <v>0</v>
      </c>
      <c r="M130" s="48">
        <f>IF((AND(NOT(J130=""),NOT(K130=""))),K130*J130,(""))</f>
        <v>0</v>
      </c>
      <c r="N130" s="75">
        <f>IF((AND(L130="",M130="")),"",SUM(L130,M130))</f>
        <v>0</v>
      </c>
    </row>
    <row r="131" spans="2:14">
      <c r="B131" s="86"/>
      <c r="C131" s="25"/>
      <c r="D131" s="21"/>
      <c r="E131" s="21"/>
      <c r="F131" s="21"/>
      <c r="G131" s="30"/>
      <c r="H131" s="24" t="s">
        <v>141</v>
      </c>
      <c r="I131" s="136"/>
      <c r="J131" s="57"/>
      <c r="K131" s="61"/>
      <c r="L131" s="7"/>
      <c r="M131" s="7"/>
      <c r="N131" s="89"/>
    </row>
    <row r="132" spans="2:14">
      <c r="B132" s="86"/>
      <c r="C132" s="26"/>
      <c r="D132" s="26"/>
      <c r="E132" s="26"/>
      <c r="F132" s="27"/>
      <c r="G132" s="49"/>
      <c r="H132" s="139" t="s">
        <v>19</v>
      </c>
      <c r="I132" s="49">
        <v>0.5</v>
      </c>
      <c r="J132" s="58">
        <f>'Preis-Übersicht'!$D$6</f>
        <v>0</v>
      </c>
      <c r="K132" s="49">
        <f>IF((AND(NOT(C130=""),NOT(I132=""))),I132*C130,(""))</f>
        <v>0</v>
      </c>
      <c r="L132" s="48" t="str">
        <f>IF((AND(NOT(G132=""),NOT(E132=""))),E132*G132,(""))</f>
        <v/>
      </c>
      <c r="M132" s="48">
        <f>IF((AND(NOT(J132=""),NOT(K132=""))),K132*J132,(""))</f>
        <v>0</v>
      </c>
      <c r="N132" s="75">
        <f>IF((AND(L132="",M132="")),"",SUM(L132,M132))</f>
        <v>0</v>
      </c>
    </row>
    <row r="133" spans="2:14">
      <c r="B133" s="86"/>
      <c r="C133" s="25"/>
      <c r="D133" s="21"/>
      <c r="E133" s="21"/>
      <c r="F133" s="21"/>
      <c r="G133" s="30"/>
      <c r="H133" s="24" t="s">
        <v>124</v>
      </c>
      <c r="I133" s="176"/>
      <c r="J133" s="57"/>
      <c r="K133" s="61"/>
      <c r="L133" s="7"/>
      <c r="M133" s="7"/>
      <c r="N133" s="89"/>
    </row>
    <row r="134" spans="2:14">
      <c r="B134" s="86"/>
      <c r="C134" s="28">
        <v>0</v>
      </c>
      <c r="D134" s="49" t="s">
        <v>16</v>
      </c>
      <c r="E134" s="26"/>
      <c r="F134" s="27"/>
      <c r="G134" s="49"/>
      <c r="H134" s="139" t="s">
        <v>16</v>
      </c>
      <c r="I134" s="49">
        <v>1.05</v>
      </c>
      <c r="J134" s="58">
        <f>'Preis-Übersicht'!$D$8</f>
        <v>0</v>
      </c>
      <c r="K134" s="49">
        <f>IF((AND(NOT(C134=""),NOT(I134=""))),I134*C134,(""))</f>
        <v>0</v>
      </c>
      <c r="L134" s="48" t="str">
        <f>IF((AND(NOT(G134=""),NOT(E134=""))),E134*G134,(""))</f>
        <v/>
      </c>
      <c r="M134" s="48">
        <f>IF((AND(NOT(J134=""),NOT(K134=""))),K134*J134,(""))</f>
        <v>0</v>
      </c>
      <c r="N134" s="75">
        <f>IF((AND(L134="",M134="")),"",SUM(L134,M134))</f>
        <v>0</v>
      </c>
    </row>
    <row r="135" spans="2:14" ht="13.5" thickBot="1">
      <c r="B135" s="88"/>
      <c r="C135" s="76"/>
      <c r="D135" s="77"/>
      <c r="E135" s="77"/>
      <c r="F135" s="78"/>
      <c r="G135" s="79"/>
      <c r="H135" s="76"/>
      <c r="I135" s="76"/>
      <c r="J135" s="80"/>
      <c r="K135" s="81"/>
      <c r="L135" s="82" t="s">
        <v>160</v>
      </c>
      <c r="M135" s="83" t="str">
        <f>B129</f>
        <v>3.5</v>
      </c>
      <c r="N135" s="84">
        <f>IF((AND(L132="",M132="",L134="",M134="",L130="",M130="")),"",SUM(L132,M132,L134,M134,L130,M130))</f>
        <v>0</v>
      </c>
    </row>
    <row r="136" spans="2:14">
      <c r="B136" s="173" t="s">
        <v>153</v>
      </c>
      <c r="C136" s="119" t="s">
        <v>127</v>
      </c>
      <c r="D136" s="120"/>
      <c r="E136" s="120"/>
      <c r="F136" s="120"/>
      <c r="G136" s="69"/>
      <c r="H136" s="121"/>
      <c r="I136" s="120"/>
      <c r="J136" s="122"/>
      <c r="K136" s="123"/>
      <c r="L136" s="124"/>
      <c r="M136" s="124"/>
      <c r="N136" s="125"/>
    </row>
    <row r="137" spans="2:14">
      <c r="B137" s="174"/>
      <c r="C137" s="28">
        <v>0</v>
      </c>
      <c r="D137" s="49" t="s">
        <v>16</v>
      </c>
      <c r="E137" s="28">
        <v>40</v>
      </c>
      <c r="F137" s="29">
        <v>0.3</v>
      </c>
      <c r="G137" s="49">
        <f>IF((AND(NOT(C137=""),NOT(F137=""))),F137*C137,(""))</f>
        <v>0</v>
      </c>
      <c r="H137" s="26"/>
      <c r="I137" s="26"/>
      <c r="J137" s="26"/>
      <c r="K137" s="27" t="str">
        <f>IF((AND(NOT(C137=""),NOT(I137=""))),I137*C137,(""))</f>
        <v/>
      </c>
      <c r="L137" s="48">
        <f>IF((AND(NOT(G137=""),NOT(E137=""))),E137*G137,(""))</f>
        <v>0</v>
      </c>
      <c r="M137" s="48" t="str">
        <f>IF((AND(NOT(J137=""),NOT(K137=""))),K137*J137,(""))</f>
        <v/>
      </c>
      <c r="N137" s="75">
        <f>IF((AND(L137="",M137="")),"",SUM(L137,M137))</f>
        <v>0</v>
      </c>
    </row>
    <row r="138" spans="2:14" ht="13.5" thickBot="1">
      <c r="B138" s="175"/>
      <c r="C138" s="76"/>
      <c r="D138" s="77"/>
      <c r="E138" s="77"/>
      <c r="F138" s="78"/>
      <c r="G138" s="79"/>
      <c r="H138" s="76"/>
      <c r="I138" s="76"/>
      <c r="J138" s="80"/>
      <c r="K138" s="81"/>
      <c r="L138" s="82" t="s">
        <v>160</v>
      </c>
      <c r="M138" s="83" t="str">
        <f>B136</f>
        <v>3.6</v>
      </c>
      <c r="N138" s="84">
        <f>IF((AND(L137="",M137="")),"",SUM(L137,M137))</f>
        <v>0</v>
      </c>
    </row>
    <row r="139" spans="2:14" ht="13.5" thickBot="1">
      <c r="B139" s="165"/>
      <c r="C139" s="166"/>
      <c r="D139" s="167"/>
      <c r="E139" s="167"/>
      <c r="F139" s="168"/>
      <c r="G139" s="169"/>
      <c r="H139" s="166"/>
      <c r="I139" s="166"/>
      <c r="J139" s="170"/>
      <c r="K139" s="171"/>
      <c r="L139" s="181" t="s">
        <v>164</v>
      </c>
      <c r="M139" s="182" t="str">
        <f>B113</f>
        <v>3</v>
      </c>
      <c r="N139" s="172">
        <f>N119+N122+N125+N128+N135+N138</f>
        <v>0</v>
      </c>
    </row>
    <row r="140" spans="2:14" ht="13.5" thickTop="1"/>
    <row r="141" spans="2:14" ht="13.5" thickBot="1">
      <c r="K141" s="212"/>
      <c r="L141" s="213" t="s">
        <v>178</v>
      </c>
      <c r="M141" s="214"/>
      <c r="N141" s="138">
        <f>N75+N111+N139</f>
        <v>0</v>
      </c>
    </row>
    <row r="142" spans="2:14" ht="13.5" thickTop="1"/>
  </sheetData>
  <mergeCells count="1">
    <mergeCell ref="B126:B128"/>
  </mergeCells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ignoredErrors>
    <ignoredError sqref="B63 B66 B69 B7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Normal="100" workbookViewId="0">
      <pane ySplit="11" topLeftCell="A12" activePane="bottomLeft" state="frozen"/>
      <selection pane="bottomLeft" activeCell="C40" sqref="C40"/>
    </sheetView>
  </sheetViews>
  <sheetFormatPr baseColWidth="10" defaultRowHeight="12.75"/>
  <cols>
    <col min="1" max="1" width="3.140625" customWidth="1"/>
    <col min="2" max="2" width="14" style="155" customWidth="1"/>
    <col min="3" max="4" width="10.85546875" customWidth="1"/>
    <col min="5" max="5" width="12.140625" customWidth="1"/>
    <col min="6" max="6" width="15.42578125" bestFit="1" customWidth="1"/>
    <col min="7" max="7" width="12.7109375" style="32" customWidth="1"/>
    <col min="8" max="8" width="22.5703125" customWidth="1"/>
    <col min="9" max="9" width="17.42578125" customWidth="1"/>
    <col min="10" max="10" width="14.7109375" style="59" customWidth="1"/>
    <col min="11" max="11" width="13.140625" style="32" customWidth="1"/>
    <col min="12" max="12" width="10.85546875" customWidth="1"/>
    <col min="13" max="13" width="12.85546875" bestFit="1" customWidth="1"/>
    <col min="14" max="14" width="12.7109375" style="53" bestFit="1" customWidth="1"/>
  </cols>
  <sheetData>
    <row r="1" spans="1:14">
      <c r="A1" s="1"/>
      <c r="B1" s="154"/>
      <c r="C1" s="8"/>
      <c r="D1" s="8"/>
      <c r="E1" s="8"/>
      <c r="F1" s="8"/>
      <c r="G1" s="31"/>
      <c r="I1" s="8"/>
      <c r="K1" s="60"/>
      <c r="L1" s="4"/>
      <c r="M1" s="4"/>
      <c r="N1" s="51"/>
    </row>
    <row r="2" spans="1:14">
      <c r="A2" s="1"/>
      <c r="B2" s="18" t="s">
        <v>0</v>
      </c>
      <c r="C2" s="13"/>
      <c r="D2" s="8"/>
      <c r="E2" s="8"/>
      <c r="F2" s="8"/>
      <c r="G2" s="31"/>
      <c r="H2" s="54" t="s">
        <v>102</v>
      </c>
      <c r="I2" s="8"/>
      <c r="K2" s="60"/>
      <c r="L2" s="4"/>
      <c r="M2" s="4"/>
      <c r="N2" s="51"/>
    </row>
    <row r="3" spans="1:14">
      <c r="A3" s="1"/>
      <c r="B3" s="154"/>
      <c r="C3" s="8"/>
      <c r="D3" s="8"/>
      <c r="E3" s="8"/>
      <c r="F3" s="8"/>
      <c r="G3" s="31"/>
      <c r="H3" s="54" t="s">
        <v>105</v>
      </c>
      <c r="I3" s="8"/>
      <c r="K3" s="60"/>
      <c r="L3" s="4"/>
      <c r="M3" s="4"/>
      <c r="N3" s="51"/>
    </row>
    <row r="4" spans="1:14">
      <c r="A4" s="1"/>
      <c r="B4" s="18"/>
      <c r="C4" s="13"/>
      <c r="D4" s="8"/>
      <c r="E4" s="8"/>
      <c r="F4" s="8"/>
      <c r="G4" s="31"/>
      <c r="H4" s="54" t="s">
        <v>106</v>
      </c>
      <c r="I4" s="8"/>
      <c r="K4" s="60"/>
      <c r="L4" s="4"/>
      <c r="M4" s="4"/>
      <c r="N4" s="51"/>
    </row>
    <row r="5" spans="1:14">
      <c r="A5" s="1"/>
      <c r="B5" s="18"/>
      <c r="C5" s="13"/>
      <c r="D5" s="8"/>
      <c r="E5" s="8"/>
      <c r="F5" s="8"/>
      <c r="G5" s="31"/>
      <c r="H5" s="54"/>
      <c r="I5" s="8"/>
      <c r="J5" s="54"/>
      <c r="K5" s="60"/>
      <c r="L5" s="4"/>
      <c r="M5" s="4"/>
      <c r="N5" s="51"/>
    </row>
    <row r="6" spans="1:14" ht="13.5" thickBot="1"/>
    <row r="7" spans="1:14">
      <c r="A7" s="3"/>
      <c r="B7" s="156" t="s">
        <v>1</v>
      </c>
      <c r="C7" s="98" t="s">
        <v>75</v>
      </c>
      <c r="D7" s="99"/>
      <c r="E7" s="99"/>
      <c r="F7" s="99"/>
      <c r="G7" s="100"/>
      <c r="H7" s="98" t="s">
        <v>80</v>
      </c>
      <c r="I7" s="98" t="s">
        <v>82</v>
      </c>
      <c r="J7" s="101"/>
      <c r="K7" s="102"/>
      <c r="L7" s="103"/>
      <c r="M7" s="103"/>
      <c r="N7" s="104"/>
    </row>
    <row r="8" spans="1:14">
      <c r="A8" s="3"/>
      <c r="B8" s="157"/>
      <c r="C8" s="33" t="s">
        <v>2</v>
      </c>
      <c r="D8" s="34" t="s">
        <v>78</v>
      </c>
      <c r="E8" s="35" t="s">
        <v>104</v>
      </c>
      <c r="F8" s="33" t="s">
        <v>107</v>
      </c>
      <c r="G8" s="37" t="s">
        <v>7</v>
      </c>
      <c r="H8" s="105"/>
      <c r="I8" s="50" t="s">
        <v>108</v>
      </c>
      <c r="J8" s="36" t="s">
        <v>109</v>
      </c>
      <c r="K8" s="38" t="s">
        <v>10</v>
      </c>
      <c r="L8" s="39" t="s">
        <v>5</v>
      </c>
      <c r="M8" s="38" t="s">
        <v>9</v>
      </c>
      <c r="N8" s="106" t="s">
        <v>12</v>
      </c>
    </row>
    <row r="9" spans="1:14">
      <c r="A9" s="3"/>
      <c r="B9" s="157"/>
      <c r="C9" s="40"/>
      <c r="D9" s="41"/>
      <c r="E9" s="42" t="s">
        <v>4</v>
      </c>
      <c r="F9" s="43" t="s">
        <v>13</v>
      </c>
      <c r="G9" s="45" t="s">
        <v>8</v>
      </c>
      <c r="H9" s="43" t="s">
        <v>78</v>
      </c>
      <c r="I9" s="43" t="s">
        <v>88</v>
      </c>
      <c r="J9" s="44" t="s">
        <v>15</v>
      </c>
      <c r="K9" s="46" t="s">
        <v>11</v>
      </c>
      <c r="L9" s="47" t="s">
        <v>6</v>
      </c>
      <c r="M9" s="46" t="s">
        <v>6</v>
      </c>
      <c r="N9" s="107" t="s">
        <v>6</v>
      </c>
    </row>
    <row r="10" spans="1:14" ht="13.5" thickBot="1">
      <c r="A10" s="3"/>
      <c r="B10" s="158"/>
      <c r="C10" s="108"/>
      <c r="D10" s="109"/>
      <c r="E10" s="110"/>
      <c r="F10" s="110" t="s">
        <v>14</v>
      </c>
      <c r="G10" s="111"/>
      <c r="H10" s="112"/>
      <c r="I10" s="113" t="s">
        <v>3</v>
      </c>
      <c r="J10" s="114"/>
      <c r="K10" s="115"/>
      <c r="L10" s="116"/>
      <c r="M10" s="117"/>
      <c r="N10" s="118"/>
    </row>
    <row r="11" spans="1:14">
      <c r="A11" s="3"/>
      <c r="B11" s="17"/>
      <c r="C11" s="14"/>
      <c r="D11" s="11"/>
      <c r="E11" s="12"/>
      <c r="F11" s="12"/>
      <c r="G11" s="16"/>
      <c r="H11" s="9"/>
      <c r="I11" s="10"/>
      <c r="J11" s="55"/>
      <c r="K11" s="6"/>
      <c r="L11" s="5"/>
      <c r="M11" s="5"/>
      <c r="N11" s="52"/>
    </row>
    <row r="12" spans="1:14">
      <c r="A12" s="3"/>
      <c r="B12" s="17"/>
      <c r="C12" s="14"/>
      <c r="D12" s="11"/>
      <c r="E12" s="12"/>
      <c r="F12" s="12"/>
      <c r="G12" s="16"/>
      <c r="H12" s="9"/>
      <c r="I12" s="10"/>
      <c r="J12" s="55"/>
      <c r="K12" s="6"/>
      <c r="L12" s="5"/>
      <c r="M12" s="5"/>
      <c r="N12" s="52"/>
    </row>
    <row r="13" spans="1:14">
      <c r="A13" s="3"/>
      <c r="B13" s="15" t="s">
        <v>174</v>
      </c>
      <c r="D13" s="8"/>
      <c r="E13" s="12"/>
      <c r="F13" s="12"/>
      <c r="G13" s="16"/>
      <c r="H13" s="9"/>
      <c r="I13" s="5"/>
      <c r="J13" s="52"/>
      <c r="K13" s="6"/>
      <c r="L13" s="5"/>
      <c r="M13" s="5"/>
      <c r="N13" s="52"/>
    </row>
    <row r="14" spans="1:14" ht="13.5" thickBot="1"/>
    <row r="15" spans="1:14">
      <c r="A15" s="3"/>
      <c r="B15" s="183" t="s">
        <v>77</v>
      </c>
      <c r="C15" s="184" t="s">
        <v>146</v>
      </c>
      <c r="D15" s="185"/>
      <c r="E15" s="185"/>
      <c r="F15" s="185"/>
      <c r="G15" s="186"/>
      <c r="H15" s="185"/>
      <c r="I15" s="185"/>
      <c r="J15" s="187"/>
      <c r="K15" s="188"/>
      <c r="L15" s="189"/>
      <c r="M15" s="189"/>
      <c r="N15" s="190"/>
    </row>
    <row r="16" spans="1:14" ht="13.5" thickBot="1">
      <c r="A16" s="3"/>
      <c r="B16" s="191"/>
      <c r="C16" s="192"/>
      <c r="D16" s="193"/>
      <c r="E16" s="193"/>
      <c r="F16" s="193"/>
      <c r="G16" s="194"/>
      <c r="H16" s="193"/>
      <c r="I16" s="193"/>
      <c r="J16" s="195"/>
      <c r="K16" s="196"/>
      <c r="L16" s="197"/>
      <c r="M16" s="197"/>
      <c r="N16" s="198"/>
    </row>
    <row r="17" spans="2:14" s="1" customFormat="1" ht="15" customHeight="1">
      <c r="B17" s="173" t="s">
        <v>69</v>
      </c>
      <c r="C17" s="67" t="s">
        <v>79</v>
      </c>
      <c r="D17" s="68"/>
      <c r="E17" s="68"/>
      <c r="F17" s="68"/>
      <c r="G17" s="147"/>
      <c r="H17" s="70"/>
      <c r="I17" s="135"/>
      <c r="J17" s="71"/>
      <c r="K17" s="72"/>
      <c r="L17" s="73"/>
      <c r="M17" s="73"/>
      <c r="N17" s="74"/>
    </row>
    <row r="18" spans="2:14" s="1" customFormat="1" ht="11.25">
      <c r="B18" s="174"/>
      <c r="C18" s="29">
        <v>0</v>
      </c>
      <c r="D18" s="49" t="s">
        <v>19</v>
      </c>
      <c r="E18" s="29">
        <v>40</v>
      </c>
      <c r="F18" s="29">
        <v>0.1</v>
      </c>
      <c r="G18" s="49">
        <f>IF((AND(NOT(C18=""),NOT(F18=""))),F18*C18,(""))</f>
        <v>0</v>
      </c>
      <c r="H18" s="26"/>
      <c r="I18" s="26"/>
      <c r="J18" s="26"/>
      <c r="K18" s="27" t="str">
        <f>IF((AND(NOT(C18=""),NOT(I18=""))),I18*C18,(""))</f>
        <v/>
      </c>
      <c r="L18" s="48">
        <f>IF((AND(NOT(G18=""),NOT(E18=""))),E18*G18,(""))</f>
        <v>0</v>
      </c>
      <c r="M18" s="48" t="str">
        <f>IF((AND(NOT(J18=""),NOT(K18=""))),K18*J18,(""))</f>
        <v/>
      </c>
      <c r="N18" s="75">
        <f>IF((AND(L18="",M18="")),"",SUM(L18,M18))</f>
        <v>0</v>
      </c>
    </row>
    <row r="19" spans="2:14" s="1" customFormat="1" ht="12" thickBot="1">
      <c r="B19" s="175"/>
      <c r="C19" s="76"/>
      <c r="D19" s="77"/>
      <c r="E19" s="77"/>
      <c r="F19" s="78"/>
      <c r="G19" s="79"/>
      <c r="H19" s="76"/>
      <c r="I19" s="76"/>
      <c r="J19" s="80"/>
      <c r="K19" s="81"/>
      <c r="L19" s="82" t="s">
        <v>160</v>
      </c>
      <c r="M19" s="83" t="str">
        <f>B17</f>
        <v>1.1</v>
      </c>
      <c r="N19" s="84">
        <f>IF((AND(L18="",M18="")),"",SUM(L18,M18))</f>
        <v>0</v>
      </c>
    </row>
    <row r="20" spans="2:14" s="1" customFormat="1" ht="12.75" customHeight="1">
      <c r="B20" s="173" t="s">
        <v>70</v>
      </c>
      <c r="C20" s="67" t="s">
        <v>167</v>
      </c>
      <c r="D20" s="68"/>
      <c r="E20" s="68"/>
      <c r="F20" s="68"/>
      <c r="G20" s="147"/>
      <c r="H20" s="70"/>
      <c r="I20" s="135"/>
      <c r="J20" s="71"/>
      <c r="K20" s="72"/>
      <c r="L20" s="73"/>
      <c r="M20" s="73"/>
      <c r="N20" s="74"/>
    </row>
    <row r="21" spans="2:14" s="1" customFormat="1" ht="11.25">
      <c r="B21" s="174"/>
      <c r="C21" s="29">
        <v>0</v>
      </c>
      <c r="D21" s="49" t="s">
        <v>16</v>
      </c>
      <c r="E21" s="29">
        <v>40</v>
      </c>
      <c r="F21" s="29">
        <v>0.05</v>
      </c>
      <c r="G21" s="49">
        <f>IF((AND(NOT(C21=""),NOT(F21=""))),F21*C21,(""))</f>
        <v>0</v>
      </c>
      <c r="H21" s="26"/>
      <c r="I21" s="26"/>
      <c r="J21" s="26"/>
      <c r="K21" s="27" t="str">
        <f>IF((AND(NOT(C21=""),NOT(I21=""))),I21*C21,(""))</f>
        <v/>
      </c>
      <c r="L21" s="48">
        <f>IF((AND(NOT(G21=""),NOT(E21=""))),E21*G21,(""))</f>
        <v>0</v>
      </c>
      <c r="M21" s="48" t="str">
        <f>IF((AND(NOT(J21=""),NOT(K21=""))),K21*J21,(""))</f>
        <v/>
      </c>
      <c r="N21" s="75">
        <f>IF((AND(L21="",M21="")),"",SUM(L21,M21))</f>
        <v>0</v>
      </c>
    </row>
    <row r="22" spans="2:14" s="1" customFormat="1" ht="12" thickBot="1">
      <c r="B22" s="175"/>
      <c r="C22" s="76"/>
      <c r="D22" s="77"/>
      <c r="E22" s="77"/>
      <c r="F22" s="78"/>
      <c r="G22" s="79"/>
      <c r="H22" s="76"/>
      <c r="I22" s="76"/>
      <c r="J22" s="80"/>
      <c r="K22" s="81"/>
      <c r="L22" s="82" t="s">
        <v>160</v>
      </c>
      <c r="M22" s="83" t="str">
        <f>B20</f>
        <v>1.2</v>
      </c>
      <c r="N22" s="84">
        <f>IF((AND(L21="",M21="")),"",SUM(L21,M21))</f>
        <v>0</v>
      </c>
    </row>
    <row r="23" spans="2:14" s="20" customFormat="1" ht="11.25" customHeight="1">
      <c r="B23" s="179" t="s">
        <v>71</v>
      </c>
      <c r="C23" s="67" t="s">
        <v>155</v>
      </c>
      <c r="D23" s="68"/>
      <c r="E23" s="68"/>
      <c r="F23" s="68"/>
      <c r="G23" s="147"/>
      <c r="H23" s="70" t="s">
        <v>81</v>
      </c>
      <c r="I23" s="135" t="s">
        <v>20</v>
      </c>
      <c r="J23" s="71"/>
      <c r="K23" s="72"/>
      <c r="L23" s="73"/>
      <c r="M23" s="73"/>
      <c r="N23" s="74"/>
    </row>
    <row r="24" spans="2:14" s="1" customFormat="1" ht="11.25">
      <c r="B24" s="174"/>
      <c r="C24" s="29">
        <v>0</v>
      </c>
      <c r="D24" s="49" t="s">
        <v>84</v>
      </c>
      <c r="E24" s="29">
        <v>40</v>
      </c>
      <c r="F24" s="29">
        <v>0.1</v>
      </c>
      <c r="G24" s="49">
        <f>IF((AND(NOT(C24=""),NOT(F24=""))),F24*C24,(""))</f>
        <v>0</v>
      </c>
      <c r="H24" s="49" t="s">
        <v>18</v>
      </c>
      <c r="I24" s="49">
        <v>0.1</v>
      </c>
      <c r="J24" s="58">
        <f>'Preis-Übersicht'!$D$5</f>
        <v>0</v>
      </c>
      <c r="K24" s="49">
        <f>IF((AND(NOT(C24=""),NOT(I24=""))),I24*C24,(""))</f>
        <v>0</v>
      </c>
      <c r="L24" s="48">
        <f>IF((AND(NOT(G24=""),NOT(E24=""))),E24*G24,(""))</f>
        <v>0</v>
      </c>
      <c r="M24" s="48">
        <f>IF((AND(NOT(J24=""),NOT(K24=""))),K24*J24,(""))</f>
        <v>0</v>
      </c>
      <c r="N24" s="75">
        <f>IF((AND(L24="",M24="")),"",SUM(L24,M24))</f>
        <v>0</v>
      </c>
    </row>
    <row r="25" spans="2:14" s="1" customFormat="1" ht="12" thickBot="1">
      <c r="B25" s="175"/>
      <c r="C25" s="76"/>
      <c r="D25" s="77"/>
      <c r="E25" s="77"/>
      <c r="F25" s="78"/>
      <c r="G25" s="79"/>
      <c r="H25" s="76"/>
      <c r="I25" s="23"/>
      <c r="J25" s="80"/>
      <c r="K25" s="81"/>
      <c r="L25" s="82" t="s">
        <v>160</v>
      </c>
      <c r="M25" s="83" t="str">
        <f>B23</f>
        <v>1.3</v>
      </c>
      <c r="N25" s="84">
        <f>IF((AND(L24="",M24="")),"",SUM(L24,M24))</f>
        <v>0</v>
      </c>
    </row>
    <row r="26" spans="2:14" s="1" customFormat="1" ht="12.75" customHeight="1">
      <c r="B26" s="85" t="s">
        <v>72</v>
      </c>
      <c r="C26" s="67" t="s">
        <v>156</v>
      </c>
      <c r="D26" s="68"/>
      <c r="E26" s="68"/>
      <c r="F26" s="68"/>
      <c r="G26" s="147"/>
      <c r="H26" s="70" t="s">
        <v>83</v>
      </c>
      <c r="I26" s="135" t="s">
        <v>20</v>
      </c>
      <c r="J26" s="71"/>
      <c r="K26" s="72"/>
      <c r="L26" s="73"/>
      <c r="M26" s="73"/>
      <c r="N26" s="74"/>
    </row>
    <row r="27" spans="2:14" s="1" customFormat="1" ht="11.25">
      <c r="B27" s="86" t="s">
        <v>87</v>
      </c>
      <c r="C27" s="29">
        <v>0</v>
      </c>
      <c r="D27" s="49" t="s">
        <v>84</v>
      </c>
      <c r="E27" s="29">
        <v>40</v>
      </c>
      <c r="F27" s="29">
        <v>0.1</v>
      </c>
      <c r="G27" s="49">
        <f>IF((AND(NOT(C27=""),NOT(F27=""))),F27*C27,(""))</f>
        <v>0</v>
      </c>
      <c r="H27" s="49" t="s">
        <v>18</v>
      </c>
      <c r="I27" s="49">
        <v>0.03</v>
      </c>
      <c r="J27" s="58">
        <f>'Preis-Übersicht'!$D$17</f>
        <v>0</v>
      </c>
      <c r="K27" s="49">
        <f>IF((AND(NOT(C27=""),NOT(I27=""))),I27*C27,(""))</f>
        <v>0</v>
      </c>
      <c r="L27" s="48">
        <f>IF((AND(NOT(G27=""),NOT(E27=""))),E27*G27,(""))</f>
        <v>0</v>
      </c>
      <c r="M27" s="48">
        <f>IF((AND(NOT(J27=""),NOT(K27=""))),K27*J27,(""))</f>
        <v>0</v>
      </c>
      <c r="N27" s="75">
        <f>IF((AND(L27="",M27="")),"",SUM(L27,M27))</f>
        <v>0</v>
      </c>
    </row>
    <row r="28" spans="2:14" s="1" customFormat="1" ht="12.75" customHeight="1">
      <c r="B28" s="86"/>
      <c r="C28" s="25"/>
      <c r="D28" s="21"/>
      <c r="E28" s="21"/>
      <c r="F28" s="21"/>
      <c r="G28" s="30"/>
      <c r="H28" s="24" t="s">
        <v>101</v>
      </c>
      <c r="I28" s="164" t="s">
        <v>20</v>
      </c>
      <c r="J28" s="57"/>
      <c r="K28" s="61"/>
      <c r="L28" s="22"/>
      <c r="M28" s="22"/>
      <c r="N28" s="87"/>
    </row>
    <row r="29" spans="2:14" s="1" customFormat="1" ht="11.25">
      <c r="B29" s="86"/>
      <c r="C29" s="26"/>
      <c r="D29" s="26"/>
      <c r="E29" s="26"/>
      <c r="F29" s="27"/>
      <c r="G29" s="49"/>
      <c r="H29" s="49" t="s">
        <v>18</v>
      </c>
      <c r="I29" s="49">
        <v>7.0000000000000007E-2</v>
      </c>
      <c r="J29" s="58">
        <f>'Preis-Übersicht'!$D$21</f>
        <v>0</v>
      </c>
      <c r="K29" s="49">
        <f>IF((AND(NOT(C27=""),NOT(I29=""))),I29*C27,(""))</f>
        <v>0</v>
      </c>
      <c r="L29" s="48" t="str">
        <f>IF((AND(NOT(G29=""),NOT(E29=""))),E29*G29,(""))</f>
        <v/>
      </c>
      <c r="M29" s="48">
        <f>IF((AND(NOT(J29=""),NOT(K29=""))),K29*J29,(""))</f>
        <v>0</v>
      </c>
      <c r="N29" s="75">
        <f>IF((AND(L29="",M29="")),"",SUM(L29,M29))</f>
        <v>0</v>
      </c>
    </row>
    <row r="30" spans="2:14" s="1" customFormat="1" ht="12" thickBot="1">
      <c r="B30" s="88"/>
      <c r="C30" s="76"/>
      <c r="D30" s="77"/>
      <c r="E30" s="77"/>
      <c r="F30" s="78"/>
      <c r="G30" s="79"/>
      <c r="H30" s="76"/>
      <c r="I30" s="76"/>
      <c r="J30" s="80"/>
      <c r="K30" s="81"/>
      <c r="L30" s="82" t="s">
        <v>160</v>
      </c>
      <c r="M30" s="83" t="str">
        <f>B26</f>
        <v>1.4</v>
      </c>
      <c r="N30" s="84">
        <f>IF((AND(L29="",M29="",L27="",M27="")),"",SUM(L29,M29,L27,M27))</f>
        <v>0</v>
      </c>
    </row>
    <row r="31" spans="2:14" s="1" customFormat="1" ht="12.75" customHeight="1">
      <c r="B31" s="90" t="s">
        <v>150</v>
      </c>
      <c r="C31" s="67" t="s">
        <v>179</v>
      </c>
      <c r="D31" s="203"/>
      <c r="E31" s="203"/>
      <c r="F31" s="203"/>
      <c r="G31" s="204"/>
      <c r="H31" s="70" t="s">
        <v>83</v>
      </c>
      <c r="I31" s="135"/>
      <c r="J31" s="71"/>
      <c r="K31" s="72"/>
      <c r="L31" s="73"/>
      <c r="M31" s="73"/>
      <c r="N31" s="74"/>
    </row>
    <row r="32" spans="2:14" s="1" customFormat="1" ht="11.25">
      <c r="B32" s="91" t="s">
        <v>149</v>
      </c>
      <c r="C32" s="29">
        <v>0</v>
      </c>
      <c r="D32" s="139" t="s">
        <v>16</v>
      </c>
      <c r="E32" s="29">
        <v>40</v>
      </c>
      <c r="F32" s="29">
        <v>0.1</v>
      </c>
      <c r="G32" s="139">
        <f>IF((AND(NOT(C32=""),NOT(F32=""))),F32*C32,(""))</f>
        <v>0</v>
      </c>
      <c r="H32" s="206" t="s">
        <v>18</v>
      </c>
      <c r="I32" s="139">
        <v>0.8</v>
      </c>
      <c r="J32" s="58">
        <f>'[1]Preis-Übersicht'!$D$17</f>
        <v>0</v>
      </c>
      <c r="K32" s="139">
        <f>IF((AND(NOT(C32=""),NOT(I32=""))),I32*C32,(""))</f>
        <v>0</v>
      </c>
      <c r="L32" s="215">
        <f>IF((AND(NOT(G32=""),NOT(E32=""))),E32*G32,(""))</f>
        <v>0</v>
      </c>
      <c r="M32" s="215">
        <f>IF((AND(NOT(J32=""),NOT(K32=""))),K32*J32,(""))</f>
        <v>0</v>
      </c>
      <c r="N32" s="75">
        <f>IF((AND(L32="",M32="")),"",SUM(L32,M32))</f>
        <v>0</v>
      </c>
    </row>
    <row r="33" spans="2:14" s="1" customFormat="1" ht="12" thickBot="1">
      <c r="B33" s="175"/>
      <c r="C33" s="216"/>
      <c r="D33" s="77"/>
      <c r="E33" s="77"/>
      <c r="F33" s="78"/>
      <c r="G33" s="217"/>
      <c r="H33" s="77"/>
      <c r="I33" s="77"/>
      <c r="J33" s="80"/>
      <c r="K33" s="218"/>
      <c r="L33" s="82" t="s">
        <v>160</v>
      </c>
      <c r="M33" s="129" t="str">
        <f>B31</f>
        <v>1.5</v>
      </c>
      <c r="N33" s="130">
        <f>IF((AND(L32="",M32="")),"",SUM(L32,M32))</f>
        <v>0</v>
      </c>
    </row>
    <row r="34" spans="2:14" s="1" customFormat="1" ht="12.75" customHeight="1">
      <c r="B34" s="173" t="s">
        <v>73</v>
      </c>
      <c r="C34" s="67" t="s">
        <v>169</v>
      </c>
      <c r="D34" s="68"/>
      <c r="E34" s="68"/>
      <c r="F34" s="68"/>
      <c r="G34" s="147"/>
      <c r="H34" s="70" t="s">
        <v>103</v>
      </c>
      <c r="I34" s="135"/>
      <c r="J34" s="71"/>
      <c r="K34" s="72"/>
      <c r="L34" s="73"/>
      <c r="M34" s="73"/>
      <c r="N34" s="74"/>
    </row>
    <row r="35" spans="2:14" s="1" customFormat="1" ht="11.25">
      <c r="B35" s="174"/>
      <c r="C35" s="28">
        <v>0</v>
      </c>
      <c r="D35" s="49" t="s">
        <v>16</v>
      </c>
      <c r="E35" s="28">
        <v>40</v>
      </c>
      <c r="F35" s="28">
        <v>0.02</v>
      </c>
      <c r="G35" s="49">
        <f>IF((AND(NOT(C35=""),NOT(F35=""))),F35*C35,(""))</f>
        <v>0</v>
      </c>
      <c r="H35" s="49" t="s">
        <v>18</v>
      </c>
      <c r="I35" s="49">
        <v>0.1</v>
      </c>
      <c r="J35" s="58">
        <f>'Preis-Übersicht'!$D$15</f>
        <v>0</v>
      </c>
      <c r="K35" s="49">
        <f>IF((AND(NOT(C35=""),NOT(I35=""))),I35*C35,(""))</f>
        <v>0</v>
      </c>
      <c r="L35" s="48">
        <f>IF((AND(NOT(G35=""),NOT(E35=""))),E35*G35,(""))</f>
        <v>0</v>
      </c>
      <c r="M35" s="48">
        <f>IF((AND(NOT(J35=""),NOT(K35=""))),K35*J35,(""))</f>
        <v>0</v>
      </c>
      <c r="N35" s="75">
        <f>IF((AND(L35="",M35="")),"",SUM(L35,M35))</f>
        <v>0</v>
      </c>
    </row>
    <row r="36" spans="2:14" s="1" customFormat="1" ht="12" thickBot="1">
      <c r="B36" s="175"/>
      <c r="C36" s="76"/>
      <c r="D36" s="77"/>
      <c r="E36" s="77"/>
      <c r="F36" s="78"/>
      <c r="G36" s="150"/>
      <c r="H36" s="76"/>
      <c r="I36" s="76"/>
      <c r="J36" s="80"/>
      <c r="K36" s="81"/>
      <c r="L36" s="82" t="s">
        <v>160</v>
      </c>
      <c r="M36" s="83" t="str">
        <f>B34</f>
        <v>1.6</v>
      </c>
      <c r="N36" s="84">
        <f>IF((AND(L35="",M35="")),"",SUM(L35,M35,))</f>
        <v>0</v>
      </c>
    </row>
    <row r="37" spans="2:14" s="1" customFormat="1" ht="12.75" customHeight="1">
      <c r="B37" s="90" t="s">
        <v>74</v>
      </c>
      <c r="C37" s="67" t="s">
        <v>180</v>
      </c>
      <c r="D37" s="68"/>
      <c r="E37" s="68"/>
      <c r="F37" s="68"/>
      <c r="G37" s="147"/>
      <c r="H37" s="70" t="s">
        <v>83</v>
      </c>
      <c r="I37" s="135"/>
      <c r="J37" s="71"/>
      <c r="K37" s="72"/>
      <c r="L37" s="73"/>
      <c r="M37" s="73"/>
      <c r="N37" s="74"/>
    </row>
    <row r="38" spans="2:14" s="1" customFormat="1" ht="11.25">
      <c r="B38" s="91"/>
      <c r="C38" s="28">
        <v>0</v>
      </c>
      <c r="D38" s="49" t="s">
        <v>16</v>
      </c>
      <c r="E38" s="28">
        <v>40</v>
      </c>
      <c r="F38" s="29">
        <v>0.1</v>
      </c>
      <c r="G38" s="49">
        <f>IF((AND(NOT(C38=""),NOT(F38=""))),F38*C38,(""))</f>
        <v>0</v>
      </c>
      <c r="H38" s="131" t="s">
        <v>18</v>
      </c>
      <c r="I38" s="49">
        <v>0.8</v>
      </c>
      <c r="J38" s="58">
        <f>'Preis-Übersicht'!$D$17</f>
        <v>0</v>
      </c>
      <c r="K38" s="49">
        <f>IF((AND(NOT(C38=""),NOT(I38=""))),I38*C38,(""))</f>
        <v>0</v>
      </c>
      <c r="L38" s="48">
        <f>IF((AND(NOT(G38=""),NOT(E38=""))),E38*G38,(""))</f>
        <v>0</v>
      </c>
      <c r="M38" s="48">
        <f>IF((AND(NOT(J38=""),NOT(K38=""))),K38*J38,(""))</f>
        <v>0</v>
      </c>
      <c r="N38" s="75">
        <f>IF((AND(L38="",M38="")),"",SUM(L38,M38))</f>
        <v>0</v>
      </c>
    </row>
    <row r="39" spans="2:14" s="1" customFormat="1" ht="12" thickBot="1">
      <c r="B39" s="175"/>
      <c r="C39" s="148"/>
      <c r="D39" s="77"/>
      <c r="E39" s="77"/>
      <c r="F39" s="78"/>
      <c r="G39" s="79"/>
      <c r="H39" s="76"/>
      <c r="I39" s="76"/>
      <c r="J39" s="80"/>
      <c r="K39" s="149"/>
      <c r="L39" s="82" t="s">
        <v>160</v>
      </c>
      <c r="M39" s="129" t="str">
        <f>B37</f>
        <v>1.7</v>
      </c>
      <c r="N39" s="130">
        <f>IF((AND(L38="",M38="")),"",SUM(L38,M38))</f>
        <v>0</v>
      </c>
    </row>
    <row r="40" spans="2:14" s="1" customFormat="1" ht="12.75" customHeight="1">
      <c r="B40" s="90" t="s">
        <v>89</v>
      </c>
      <c r="C40" s="67" t="s">
        <v>181</v>
      </c>
      <c r="D40" s="68"/>
      <c r="E40" s="68"/>
      <c r="F40" s="68"/>
      <c r="G40" s="147"/>
      <c r="H40" s="70" t="s">
        <v>83</v>
      </c>
      <c r="I40" s="135"/>
      <c r="J40" s="71"/>
      <c r="K40" s="72"/>
      <c r="L40" s="73"/>
      <c r="M40" s="73"/>
      <c r="N40" s="74"/>
    </row>
    <row r="41" spans="2:14" s="1" customFormat="1" ht="11.25">
      <c r="B41" s="91"/>
      <c r="C41" s="28">
        <v>0</v>
      </c>
      <c r="D41" s="49" t="s">
        <v>16</v>
      </c>
      <c r="E41" s="28">
        <v>40</v>
      </c>
      <c r="F41" s="29">
        <v>0.1</v>
      </c>
      <c r="G41" s="49">
        <f>IF((AND(NOT(C41=""),NOT(F41=""))),F41*C41,(""))</f>
        <v>0</v>
      </c>
      <c r="H41" s="131" t="s">
        <v>18</v>
      </c>
      <c r="I41" s="49">
        <v>0.8</v>
      </c>
      <c r="J41" s="58">
        <f>'Preis-Übersicht'!$D$17</f>
        <v>0</v>
      </c>
      <c r="K41" s="49">
        <f>IF((AND(NOT(C41=""),NOT(I41=""))),I41*C41,(""))</f>
        <v>0</v>
      </c>
      <c r="L41" s="48">
        <f>IF((AND(NOT(G41=""),NOT(E41=""))),E41*G41,(""))</f>
        <v>0</v>
      </c>
      <c r="M41" s="48">
        <f>IF((AND(NOT(J41=""),NOT(K41=""))),K41*J41,(""))</f>
        <v>0</v>
      </c>
      <c r="N41" s="75">
        <f>IF((AND(L41="",M41="")),"",SUM(L41,M41))</f>
        <v>0</v>
      </c>
    </row>
    <row r="42" spans="2:14" s="1" customFormat="1" ht="12" thickBot="1">
      <c r="B42" s="175"/>
      <c r="C42" s="148"/>
      <c r="D42" s="77"/>
      <c r="E42" s="77"/>
      <c r="F42" s="78"/>
      <c r="G42" s="79"/>
      <c r="H42" s="76"/>
      <c r="I42" s="76"/>
      <c r="J42" s="80"/>
      <c r="K42" s="149"/>
      <c r="L42" s="82" t="s">
        <v>160</v>
      </c>
      <c r="M42" s="129" t="str">
        <f>B40</f>
        <v>1.8</v>
      </c>
      <c r="N42" s="130">
        <f>IF((AND(L41="",M41="")),"",SUM(L41,M41))</f>
        <v>0</v>
      </c>
    </row>
    <row r="43" spans="2:14" s="1" customFormat="1" ht="12" customHeight="1">
      <c r="B43" s="90" t="s">
        <v>91</v>
      </c>
      <c r="C43" s="67" t="s">
        <v>170</v>
      </c>
      <c r="D43" s="203"/>
      <c r="E43" s="203"/>
      <c r="F43" s="203"/>
      <c r="G43" s="204"/>
      <c r="H43" s="70" t="s">
        <v>46</v>
      </c>
      <c r="I43" s="135"/>
      <c r="J43" s="71"/>
      <c r="K43" s="72"/>
      <c r="L43" s="73"/>
      <c r="M43" s="73"/>
      <c r="N43" s="74"/>
    </row>
    <row r="44" spans="2:14" s="1" customFormat="1" ht="12" customHeight="1">
      <c r="B44" s="159"/>
      <c r="C44" s="161">
        <v>0</v>
      </c>
      <c r="D44" s="139" t="s">
        <v>19</v>
      </c>
      <c r="E44" s="161">
        <v>40</v>
      </c>
      <c r="F44" s="161">
        <v>0.05</v>
      </c>
      <c r="G44" s="205">
        <f>IF((AND(NOT(C44=""),NOT(F44=""))),F44*C44,(""))</f>
        <v>0</v>
      </c>
      <c r="H44" s="206" t="s">
        <v>19</v>
      </c>
      <c r="I44" s="139">
        <v>1</v>
      </c>
      <c r="J44" s="58">
        <f>'Preis-Übersicht'!$D$12</f>
        <v>0</v>
      </c>
      <c r="K44" s="205">
        <f>IF((AND(NOT(C44=""),NOT(I44=""))),I44*C44,(""))</f>
        <v>0</v>
      </c>
      <c r="L44" s="207">
        <f>IF((AND(NOT(G44=""),NOT(E44=""))),E44*G44,(""))</f>
        <v>0</v>
      </c>
      <c r="M44" s="207">
        <f>IF((AND(NOT(J44=""),NOT(K44=""))),K44*J44,(""))</f>
        <v>0</v>
      </c>
      <c r="N44" s="162">
        <f>IF((AND(L44="",M44="")),"",SUM(L44,M44))</f>
        <v>0</v>
      </c>
    </row>
    <row r="45" spans="2:14" s="1" customFormat="1" ht="12" customHeight="1" thickBot="1">
      <c r="B45" s="199"/>
      <c r="C45" s="208"/>
      <c r="D45" s="62"/>
      <c r="E45" s="62"/>
      <c r="F45" s="63"/>
      <c r="G45" s="209"/>
      <c r="H45" s="62"/>
      <c r="I45" s="62"/>
      <c r="J45" s="64"/>
      <c r="K45" s="210"/>
      <c r="L45" s="82" t="s">
        <v>160</v>
      </c>
      <c r="M45" s="66" t="str">
        <f>B43</f>
        <v>1.9</v>
      </c>
      <c r="N45" s="128">
        <f>IF((AND(L44="",M44="")),"",SUM(L44,M44))</f>
        <v>0</v>
      </c>
    </row>
    <row r="46" spans="2:14" s="1" customFormat="1" ht="12.75" customHeight="1">
      <c r="B46" s="90" t="s">
        <v>92</v>
      </c>
      <c r="C46" s="67" t="s">
        <v>93</v>
      </c>
      <c r="D46" s="68"/>
      <c r="E46" s="68"/>
      <c r="F46" s="68"/>
      <c r="G46" s="147"/>
      <c r="H46" s="70" t="s">
        <v>83</v>
      </c>
      <c r="I46" s="135" t="s">
        <v>94</v>
      </c>
      <c r="J46" s="71"/>
      <c r="K46" s="72"/>
      <c r="L46" s="73"/>
      <c r="M46" s="73"/>
      <c r="N46" s="74"/>
    </row>
    <row r="47" spans="2:14" s="1" customFormat="1" ht="11.25">
      <c r="B47" s="91"/>
      <c r="C47" s="28">
        <v>0</v>
      </c>
      <c r="D47" s="49" t="s">
        <v>16</v>
      </c>
      <c r="E47" s="28">
        <v>40</v>
      </c>
      <c r="F47" s="29">
        <v>0.2</v>
      </c>
      <c r="G47" s="49">
        <f>IF((AND(NOT(C47=""),NOT(F47=""))),F47*C47,(""))</f>
        <v>0</v>
      </c>
      <c r="H47" s="131" t="s">
        <v>18</v>
      </c>
      <c r="I47" s="49">
        <v>2.5</v>
      </c>
      <c r="J47" s="58">
        <f>'Preis-Übersicht'!$D$17</f>
        <v>0</v>
      </c>
      <c r="K47" s="49">
        <f>IF((AND(NOT(C47=""),NOT(I47=""))),I47*C47,(""))</f>
        <v>0</v>
      </c>
      <c r="L47" s="48">
        <f>IF((AND(NOT(G47=""),NOT(E47=""))),E47*G47,(""))</f>
        <v>0</v>
      </c>
      <c r="M47" s="48">
        <f>IF((AND(NOT(J47=""),NOT(K47=""))),K47*J47,(""))</f>
        <v>0</v>
      </c>
      <c r="N47" s="75">
        <f>IF((AND(L47="",M47="")),"",SUM(L47,M47))</f>
        <v>0</v>
      </c>
    </row>
    <row r="48" spans="2:14" s="1" customFormat="1" ht="12" thickBot="1">
      <c r="B48" s="175"/>
      <c r="C48" s="148"/>
      <c r="D48" s="77"/>
      <c r="E48" s="77"/>
      <c r="F48" s="78"/>
      <c r="G48" s="79"/>
      <c r="H48" s="76"/>
      <c r="I48" s="76"/>
      <c r="J48" s="80"/>
      <c r="K48" s="149"/>
      <c r="L48" s="82" t="s">
        <v>160</v>
      </c>
      <c r="M48" s="129" t="str">
        <f>B46</f>
        <v>1.10</v>
      </c>
      <c r="N48" s="130">
        <f>IF((AND(L47="",M47="")),"",SUM(L47,M47))</f>
        <v>0</v>
      </c>
    </row>
    <row r="49" spans="2:14" s="1" customFormat="1" ht="12.75" customHeight="1">
      <c r="B49" s="90" t="s">
        <v>95</v>
      </c>
      <c r="C49" s="67" t="s">
        <v>96</v>
      </c>
      <c r="D49" s="68"/>
      <c r="E49" s="68"/>
      <c r="F49" s="68"/>
      <c r="G49" s="147"/>
      <c r="H49" s="70" t="s">
        <v>83</v>
      </c>
      <c r="I49" s="135"/>
      <c r="J49" s="71"/>
      <c r="K49" s="72"/>
      <c r="L49" s="73"/>
      <c r="M49" s="73"/>
      <c r="N49" s="74"/>
    </row>
    <row r="50" spans="2:14" s="1" customFormat="1" ht="11.25">
      <c r="B50" s="91"/>
      <c r="C50" s="28">
        <v>0</v>
      </c>
      <c r="D50" s="49" t="s">
        <v>16</v>
      </c>
      <c r="E50" s="28">
        <v>40</v>
      </c>
      <c r="F50" s="29">
        <v>0.2</v>
      </c>
      <c r="G50" s="49">
        <f>IF((AND(NOT(C50=""),NOT(F50=""))),F50*C50,(""))</f>
        <v>0</v>
      </c>
      <c r="H50" s="131" t="s">
        <v>18</v>
      </c>
      <c r="I50" s="49">
        <v>1.5</v>
      </c>
      <c r="J50" s="58">
        <f>'Preis-Übersicht'!$D$17</f>
        <v>0</v>
      </c>
      <c r="K50" s="49">
        <f>IF((AND(NOT(C50=""),NOT(I50=""))),I50*C50,(""))</f>
        <v>0</v>
      </c>
      <c r="L50" s="48">
        <f>IF((AND(NOT(G50=""),NOT(E50=""))),E50*G50,(""))</f>
        <v>0</v>
      </c>
      <c r="M50" s="48">
        <f>IF((AND(NOT(J50=""),NOT(K50=""))),K50*J50,(""))</f>
        <v>0</v>
      </c>
      <c r="N50" s="75">
        <f>IF((AND(L50="",M50="")),"",SUM(L50,M50))</f>
        <v>0</v>
      </c>
    </row>
    <row r="51" spans="2:14" s="1" customFormat="1" ht="12" thickBot="1">
      <c r="B51" s="175"/>
      <c r="C51" s="148"/>
      <c r="D51" s="77"/>
      <c r="E51" s="77"/>
      <c r="F51" s="78"/>
      <c r="G51" s="79"/>
      <c r="H51" s="76"/>
      <c r="I51" s="76"/>
      <c r="J51" s="80"/>
      <c r="K51" s="149"/>
      <c r="L51" s="82" t="s">
        <v>160</v>
      </c>
      <c r="M51" s="129" t="str">
        <f>B49</f>
        <v>1.11</v>
      </c>
      <c r="N51" s="130">
        <f>IF((AND(L50="",M50="")),"",SUM(L50,M50))</f>
        <v>0</v>
      </c>
    </row>
    <row r="52" spans="2:14" s="1" customFormat="1" ht="13.5" thickBot="1">
      <c r="B52" s="165"/>
      <c r="C52" s="166"/>
      <c r="D52" s="167"/>
      <c r="E52" s="167"/>
      <c r="F52" s="168"/>
      <c r="G52" s="169"/>
      <c r="H52" s="166"/>
      <c r="I52" s="166"/>
      <c r="J52" s="170"/>
      <c r="K52" s="171"/>
      <c r="L52" s="181" t="s">
        <v>164</v>
      </c>
      <c r="M52" s="182" t="str">
        <f>B15</f>
        <v>1</v>
      </c>
      <c r="N52" s="172">
        <f>N19+N22+N25+N30+N36+N39+N42+N45+N48+N51</f>
        <v>0</v>
      </c>
    </row>
    <row r="53" spans="2:14" ht="14.25" thickTop="1" thickBot="1"/>
    <row r="54" spans="2:14">
      <c r="B54" s="183" t="s">
        <v>97</v>
      </c>
      <c r="C54" s="184" t="s">
        <v>21</v>
      </c>
      <c r="D54" s="185"/>
      <c r="E54" s="185"/>
      <c r="F54" s="185"/>
      <c r="G54" s="186"/>
      <c r="H54" s="185"/>
      <c r="I54" s="185"/>
      <c r="J54" s="187"/>
      <c r="K54" s="188"/>
      <c r="L54" s="189"/>
      <c r="M54" s="189"/>
      <c r="N54" s="190"/>
    </row>
    <row r="55" spans="2:14" ht="13.5" thickBot="1">
      <c r="B55" s="191"/>
      <c r="C55" s="192"/>
      <c r="D55" s="193"/>
      <c r="E55" s="193"/>
      <c r="F55" s="193"/>
      <c r="G55" s="194"/>
      <c r="H55" s="193"/>
      <c r="I55" s="193"/>
      <c r="J55" s="195"/>
      <c r="K55" s="196"/>
      <c r="L55" s="197"/>
      <c r="M55" s="197"/>
      <c r="N55" s="198"/>
    </row>
    <row r="56" spans="2:14">
      <c r="B56" s="85" t="s">
        <v>98</v>
      </c>
      <c r="C56" s="67" t="s">
        <v>99</v>
      </c>
      <c r="D56" s="68"/>
      <c r="E56" s="68"/>
      <c r="F56" s="68"/>
      <c r="G56" s="69"/>
      <c r="H56" s="70" t="s">
        <v>100</v>
      </c>
      <c r="I56" s="135" t="s">
        <v>159</v>
      </c>
      <c r="J56" s="71"/>
      <c r="K56" s="72"/>
      <c r="L56" s="73"/>
      <c r="M56" s="73"/>
      <c r="N56" s="74"/>
    </row>
    <row r="57" spans="2:14">
      <c r="B57" s="86"/>
      <c r="C57" s="29">
        <v>0</v>
      </c>
      <c r="D57" s="49" t="s">
        <v>16</v>
      </c>
      <c r="E57" s="29">
        <v>40</v>
      </c>
      <c r="F57" s="29">
        <v>0.2</v>
      </c>
      <c r="G57" s="49">
        <f>IF((AND(NOT(C57=""),NOT(F57=""))),F57*C57,(""))</f>
        <v>0</v>
      </c>
      <c r="H57" s="49" t="s">
        <v>18</v>
      </c>
      <c r="I57" s="49">
        <v>4.8</v>
      </c>
      <c r="J57" s="58">
        <f>'Preis-Übersicht'!$D$23</f>
        <v>0</v>
      </c>
      <c r="K57" s="49">
        <f>IF((AND(NOT(C57=""),NOT(I57=""))),I57*C57,(""))</f>
        <v>0</v>
      </c>
      <c r="L57" s="48">
        <f>IF((AND(NOT(G57=""),NOT(E57=""))),E57*G57,(""))</f>
        <v>0</v>
      </c>
      <c r="M57" s="48">
        <f>IF((AND(NOT(J57=""),NOT(K57=""))),K57*J57,(""))</f>
        <v>0</v>
      </c>
      <c r="N57" s="75">
        <f>IF((AND(L57="",M57="")),"",SUM(L57,M57))</f>
        <v>0</v>
      </c>
    </row>
    <row r="58" spans="2:14">
      <c r="B58" s="86"/>
      <c r="C58" s="25"/>
      <c r="D58" s="21"/>
      <c r="E58" s="21"/>
      <c r="F58" s="21"/>
      <c r="G58" s="30"/>
      <c r="H58" s="24" t="s">
        <v>110</v>
      </c>
      <c r="I58" s="24"/>
      <c r="J58" s="57"/>
      <c r="K58" s="61"/>
      <c r="L58" s="22"/>
      <c r="M58" s="22"/>
      <c r="N58" s="87"/>
    </row>
    <row r="59" spans="2:14">
      <c r="B59" s="86"/>
      <c r="C59" s="26"/>
      <c r="D59" s="26"/>
      <c r="E59" s="26"/>
      <c r="F59" s="27"/>
      <c r="G59" s="49"/>
      <c r="H59" s="139" t="s">
        <v>16</v>
      </c>
      <c r="I59" s="49">
        <v>1.1000000000000001</v>
      </c>
      <c r="J59" s="58">
        <f>'Preis-Übersicht'!$D$2</f>
        <v>0</v>
      </c>
      <c r="K59" s="49">
        <f>IF((AND(NOT(C57=""),NOT(I59=""))),I59*C57,(""))</f>
        <v>0</v>
      </c>
      <c r="L59" s="48" t="str">
        <f>IF((AND(NOT(G59=""),NOT(E59=""))),E59*G59,(""))</f>
        <v/>
      </c>
      <c r="M59" s="48">
        <f>IF((AND(NOT(J59=""),NOT(K59=""))),K59*J59,(""))</f>
        <v>0</v>
      </c>
      <c r="N59" s="75">
        <f>IF((AND(L59="",M59="")),"",SUM(L59,M59))</f>
        <v>0</v>
      </c>
    </row>
    <row r="60" spans="2:14" ht="13.5" thickBot="1">
      <c r="B60" s="88"/>
      <c r="C60" s="76"/>
      <c r="D60" s="77"/>
      <c r="E60" s="77"/>
      <c r="F60" s="78"/>
      <c r="G60" s="150"/>
      <c r="H60" s="76"/>
      <c r="I60" s="76"/>
      <c r="J60" s="80"/>
      <c r="K60" s="81"/>
      <c r="L60" s="82" t="s">
        <v>160</v>
      </c>
      <c r="M60" s="83" t="str">
        <f>B56</f>
        <v>2.1</v>
      </c>
      <c r="N60" s="84">
        <f>IF((AND(L59="",M59="",L57="",M57="")),"",SUM(L59,M59,L57,M57))</f>
        <v>0</v>
      </c>
    </row>
    <row r="61" spans="2:14">
      <c r="B61" s="90" t="s">
        <v>111</v>
      </c>
      <c r="C61" s="67" t="s">
        <v>112</v>
      </c>
      <c r="D61" s="68"/>
      <c r="E61" s="68"/>
      <c r="F61" s="68"/>
      <c r="G61" s="147"/>
      <c r="H61" s="70" t="s">
        <v>113</v>
      </c>
      <c r="I61" s="135" t="s">
        <v>116</v>
      </c>
      <c r="J61" s="71"/>
      <c r="K61" s="72"/>
      <c r="L61" s="73"/>
      <c r="M61" s="73"/>
      <c r="N61" s="74"/>
    </row>
    <row r="62" spans="2:14">
      <c r="B62" s="91"/>
      <c r="C62" s="28">
        <v>0</v>
      </c>
      <c r="D62" s="49" t="s">
        <v>16</v>
      </c>
      <c r="E62" s="28">
        <v>40</v>
      </c>
      <c r="F62" s="29">
        <v>0.15</v>
      </c>
      <c r="G62" s="49">
        <f>IF((AND(NOT(C62=""),NOT(F62=""))),F62*C62,(""))</f>
        <v>0</v>
      </c>
      <c r="H62" s="131" t="s">
        <v>18</v>
      </c>
      <c r="I62" s="49">
        <v>3.9</v>
      </c>
      <c r="J62" s="58">
        <f>'Preis-Übersicht'!$D$24</f>
        <v>0</v>
      </c>
      <c r="K62" s="49">
        <f>IF((AND(NOT(C62=""),NOT(I62=""))),I62*C62,(""))</f>
        <v>0</v>
      </c>
      <c r="L62" s="48">
        <f>IF((AND(NOT(G62=""),NOT(E62=""))),E62*G62,(""))</f>
        <v>0</v>
      </c>
      <c r="M62" s="48">
        <f>IF((AND(NOT(J62=""),NOT(K62=""))),K62*J62,(""))</f>
        <v>0</v>
      </c>
      <c r="N62" s="75">
        <f>IF((AND(L62="",M62="")),"",SUM(L62,M62))</f>
        <v>0</v>
      </c>
    </row>
    <row r="63" spans="2:14" ht="13.5" thickBot="1">
      <c r="B63" s="88"/>
      <c r="C63" s="148"/>
      <c r="D63" s="77"/>
      <c r="E63" s="77"/>
      <c r="F63" s="78"/>
      <c r="G63" s="79"/>
      <c r="H63" s="76"/>
      <c r="I63" s="76"/>
      <c r="J63" s="80"/>
      <c r="K63" s="149"/>
      <c r="L63" s="82" t="s">
        <v>160</v>
      </c>
      <c r="M63" s="129" t="str">
        <f>B61</f>
        <v>2.2</v>
      </c>
      <c r="N63" s="130">
        <f>IF((AND(L62="",M62="")),"",SUM(L62,M62))</f>
        <v>0</v>
      </c>
    </row>
    <row r="64" spans="2:14">
      <c r="B64" s="90" t="s">
        <v>114</v>
      </c>
      <c r="C64" s="67" t="s">
        <v>115</v>
      </c>
      <c r="D64" s="68"/>
      <c r="E64" s="68"/>
      <c r="F64" s="68"/>
      <c r="G64" s="147"/>
      <c r="H64" s="70" t="s">
        <v>83</v>
      </c>
      <c r="I64" s="178" t="s">
        <v>117</v>
      </c>
      <c r="J64" s="71"/>
      <c r="K64" s="72"/>
      <c r="L64" s="73"/>
      <c r="M64" s="73"/>
      <c r="N64" s="74"/>
    </row>
    <row r="65" spans="2:14">
      <c r="B65" s="91"/>
      <c r="C65" s="28">
        <v>0</v>
      </c>
      <c r="D65" s="49" t="s">
        <v>16</v>
      </c>
      <c r="E65" s="28">
        <v>40</v>
      </c>
      <c r="F65" s="29">
        <v>0.2</v>
      </c>
      <c r="G65" s="49">
        <f>IF((AND(NOT(C65=""),NOT(F65=""))),F65*C65,(""))</f>
        <v>0</v>
      </c>
      <c r="H65" s="131" t="s">
        <v>18</v>
      </c>
      <c r="I65" s="49">
        <v>2.5</v>
      </c>
      <c r="J65" s="58">
        <f>'Preis-Übersicht'!$D$17</f>
        <v>0</v>
      </c>
      <c r="K65" s="49">
        <f>IF((AND(NOT(C65=""),NOT(I65=""))),I65*C65,(""))</f>
        <v>0</v>
      </c>
      <c r="L65" s="48">
        <f>IF((AND(NOT(G65=""),NOT(E65=""))),E65*G65,(""))</f>
        <v>0</v>
      </c>
      <c r="M65" s="48">
        <f>IF((AND(NOT(J65=""),NOT(K65=""))),K65*J65,(""))</f>
        <v>0</v>
      </c>
      <c r="N65" s="75">
        <f>IF((AND(L65="",M65="")),"",SUM(L65,M65))</f>
        <v>0</v>
      </c>
    </row>
    <row r="66" spans="2:14" ht="13.5" thickBot="1">
      <c r="B66" s="88"/>
      <c r="C66" s="148"/>
      <c r="D66" s="77"/>
      <c r="E66" s="77"/>
      <c r="F66" s="78"/>
      <c r="G66" s="79"/>
      <c r="H66" s="76"/>
      <c r="I66" s="76"/>
      <c r="J66" s="80"/>
      <c r="K66" s="149"/>
      <c r="L66" s="82" t="s">
        <v>160</v>
      </c>
      <c r="M66" s="129" t="str">
        <f>B64</f>
        <v>2.3</v>
      </c>
      <c r="N66" s="130">
        <f>IF((AND(L65="",M65="")),"",SUM(L65,M65))</f>
        <v>0</v>
      </c>
    </row>
    <row r="67" spans="2:14">
      <c r="B67" s="173" t="s">
        <v>118</v>
      </c>
      <c r="C67" s="67" t="s">
        <v>119</v>
      </c>
      <c r="D67" s="68"/>
      <c r="E67" s="68"/>
      <c r="F67" s="68"/>
      <c r="G67" s="69"/>
      <c r="H67" s="70" t="s">
        <v>120</v>
      </c>
      <c r="I67" s="135" t="s">
        <v>173</v>
      </c>
      <c r="J67" s="71"/>
      <c r="K67" s="72"/>
      <c r="L67" s="73"/>
      <c r="M67" s="73"/>
      <c r="N67" s="74"/>
    </row>
    <row r="68" spans="2:14">
      <c r="B68" s="174"/>
      <c r="C68" s="28">
        <v>0</v>
      </c>
      <c r="D68" s="49" t="s">
        <v>16</v>
      </c>
      <c r="E68" s="28">
        <v>40</v>
      </c>
      <c r="F68" s="28">
        <v>0.15</v>
      </c>
      <c r="G68" s="49">
        <f>IF((AND(NOT(C68=""),NOT(F68=""))),F68*C68,(""))</f>
        <v>0</v>
      </c>
      <c r="H68" s="139" t="s">
        <v>17</v>
      </c>
      <c r="I68" s="49">
        <v>0.4</v>
      </c>
      <c r="J68" s="58">
        <f>'Preis-Übersicht'!$D$3</f>
        <v>0</v>
      </c>
      <c r="K68" s="49">
        <f>IF((AND(NOT(C68=""),NOT(I68=""))),I68*C68,(""))</f>
        <v>0</v>
      </c>
      <c r="L68" s="48">
        <f>IF((AND(NOT(G68=""),NOT(E68=""))),E68*G68,(""))</f>
        <v>0</v>
      </c>
      <c r="M68" s="48">
        <f>IF((AND(NOT(J68=""),NOT(K68=""))),K68*J68,(""))</f>
        <v>0</v>
      </c>
      <c r="N68" s="75">
        <f>IF((AND(L68="",M68="")),"",SUM(L68,M68))</f>
        <v>0</v>
      </c>
    </row>
    <row r="69" spans="2:14" ht="13.5" thickBot="1">
      <c r="B69" s="175"/>
      <c r="C69" s="76"/>
      <c r="D69" s="77"/>
      <c r="E69" s="77"/>
      <c r="F69" s="78"/>
      <c r="G69" s="150"/>
      <c r="H69" s="76"/>
      <c r="I69" s="76"/>
      <c r="J69" s="80"/>
      <c r="K69" s="81"/>
      <c r="L69" s="82" t="s">
        <v>160</v>
      </c>
      <c r="M69" s="83" t="str">
        <f>B67</f>
        <v>2.4</v>
      </c>
      <c r="N69" s="84">
        <f>IF((AND(L68="",M68="")),"",SUM(L68,M68,))</f>
        <v>0</v>
      </c>
    </row>
    <row r="70" spans="2:14">
      <c r="B70" s="85" t="s">
        <v>125</v>
      </c>
      <c r="C70" s="67" t="s">
        <v>121</v>
      </c>
      <c r="D70" s="68"/>
      <c r="E70" s="68"/>
      <c r="F70" s="68"/>
      <c r="G70" s="69"/>
      <c r="H70" s="70" t="s">
        <v>122</v>
      </c>
      <c r="I70" s="135"/>
      <c r="J70" s="71"/>
      <c r="K70" s="72"/>
      <c r="L70" s="73"/>
      <c r="M70" s="73"/>
      <c r="N70" s="74"/>
    </row>
    <row r="71" spans="2:14">
      <c r="B71" s="86"/>
      <c r="C71" s="28">
        <v>0</v>
      </c>
      <c r="D71" s="139" t="s">
        <v>19</v>
      </c>
      <c r="E71" s="28">
        <v>40</v>
      </c>
      <c r="F71" s="29">
        <v>0.2</v>
      </c>
      <c r="G71" s="49">
        <f>IF((AND(NOT(C71=""),NOT(F71=""))),F71*C71,(""))</f>
        <v>0</v>
      </c>
      <c r="H71" s="139" t="s">
        <v>84</v>
      </c>
      <c r="I71" s="49">
        <v>4</v>
      </c>
      <c r="J71" s="58">
        <f>'Preis-Übersicht'!$D$7</f>
        <v>0</v>
      </c>
      <c r="K71" s="49">
        <f>IF(AND(C71&lt;&gt;"",I71&lt;&gt;""),I71*C71,(""))</f>
        <v>0</v>
      </c>
      <c r="L71" s="48">
        <f>IF((AND(NOT(G71=""),NOT(E71=""))),E71*G71,(""))</f>
        <v>0</v>
      </c>
      <c r="M71" s="48">
        <f>IF((AND(NOT(J71=""),NOT(K71=""))),K71*J71,(""))</f>
        <v>0</v>
      </c>
      <c r="N71" s="75">
        <f>IF((AND(L71="",M71="")),"",SUM(L71,M71))</f>
        <v>0</v>
      </c>
    </row>
    <row r="72" spans="2:14">
      <c r="B72" s="86"/>
      <c r="C72" s="25"/>
      <c r="D72" s="21"/>
      <c r="E72" s="21"/>
      <c r="F72" s="21"/>
      <c r="G72" s="30"/>
      <c r="H72" s="24" t="s">
        <v>141</v>
      </c>
      <c r="I72" s="136"/>
      <c r="J72" s="57"/>
      <c r="K72" s="61"/>
      <c r="L72" s="7"/>
      <c r="M72" s="7"/>
      <c r="N72" s="89"/>
    </row>
    <row r="73" spans="2:14">
      <c r="B73" s="86"/>
      <c r="C73" s="26"/>
      <c r="D73" s="26"/>
      <c r="E73" s="26"/>
      <c r="F73" s="27"/>
      <c r="G73" s="49"/>
      <c r="H73" s="139" t="s">
        <v>84</v>
      </c>
      <c r="I73" s="49">
        <v>0.5</v>
      </c>
      <c r="J73" s="58">
        <f>'Preis-Übersicht'!$D$6</f>
        <v>0</v>
      </c>
      <c r="K73" s="49">
        <f>IF((AND(NOT(C71=""),NOT(I73=""))),I73*C71,(""))</f>
        <v>0</v>
      </c>
      <c r="L73" s="48" t="str">
        <f>IF((AND(NOT(G73=""),NOT(E73=""))),E73*G73,(""))</f>
        <v/>
      </c>
      <c r="M73" s="48">
        <f>IF((AND(NOT(J73=""),NOT(K73=""))),K73*J73,(""))</f>
        <v>0</v>
      </c>
      <c r="N73" s="75">
        <f>IF((AND(L73="",M73="")),"",SUM(L73,M73))</f>
        <v>0</v>
      </c>
    </row>
    <row r="74" spans="2:14">
      <c r="B74" s="86"/>
      <c r="C74" s="25"/>
      <c r="D74" s="21"/>
      <c r="E74" s="21"/>
      <c r="F74" s="21"/>
      <c r="G74" s="30"/>
      <c r="H74" s="24" t="s">
        <v>124</v>
      </c>
      <c r="I74" s="176"/>
      <c r="J74" s="57"/>
      <c r="K74" s="61"/>
      <c r="L74" s="7"/>
      <c r="M74" s="7"/>
      <c r="N74" s="89"/>
    </row>
    <row r="75" spans="2:14">
      <c r="B75" s="86"/>
      <c r="C75" s="28">
        <v>0</v>
      </c>
      <c r="D75" s="49" t="s">
        <v>16</v>
      </c>
      <c r="E75" s="26"/>
      <c r="F75" s="27"/>
      <c r="G75" s="49"/>
      <c r="H75" s="139" t="s">
        <v>16</v>
      </c>
      <c r="I75" s="49">
        <v>1.05</v>
      </c>
      <c r="J75" s="58">
        <f>'Preis-Übersicht'!$D$8</f>
        <v>0</v>
      </c>
      <c r="K75" s="49">
        <f>IF((AND(NOT(C75=""),NOT(I75=""))),I75*C75,(""))</f>
        <v>0</v>
      </c>
      <c r="L75" s="48" t="str">
        <f>IF((AND(NOT(G75=""),NOT(E75=""))),E75*G75,(""))</f>
        <v/>
      </c>
      <c r="M75" s="48">
        <f>IF((AND(NOT(J75=""),NOT(K75=""))),K75*J75,(""))</f>
        <v>0</v>
      </c>
      <c r="N75" s="75">
        <f>IF((AND(L75="",M75="")),"",SUM(L75,M75))</f>
        <v>0</v>
      </c>
    </row>
    <row r="76" spans="2:14" ht="13.5" thickBot="1">
      <c r="B76" s="88"/>
      <c r="C76" s="76"/>
      <c r="D76" s="77"/>
      <c r="E76" s="77"/>
      <c r="F76" s="78"/>
      <c r="G76" s="79"/>
      <c r="H76" s="76"/>
      <c r="I76" s="76"/>
      <c r="J76" s="80"/>
      <c r="K76" s="81"/>
      <c r="L76" s="82" t="s">
        <v>160</v>
      </c>
      <c r="M76" s="83" t="str">
        <f>B70</f>
        <v>2.5</v>
      </c>
      <c r="N76" s="84">
        <f>IF((AND(L73="",M73="",L75="",M75="",L71="",M71="")),"",SUM(L73,M73,L75,M75,L71,M71))</f>
        <v>0</v>
      </c>
    </row>
    <row r="77" spans="2:14">
      <c r="B77" s="173" t="s">
        <v>126</v>
      </c>
      <c r="C77" s="119" t="s">
        <v>127</v>
      </c>
      <c r="D77" s="120"/>
      <c r="E77" s="120"/>
      <c r="F77" s="120"/>
      <c r="G77" s="69"/>
      <c r="H77" s="121"/>
      <c r="I77" s="120"/>
      <c r="J77" s="122"/>
      <c r="K77" s="123"/>
      <c r="L77" s="124"/>
      <c r="M77" s="124"/>
      <c r="N77" s="125"/>
    </row>
    <row r="78" spans="2:14">
      <c r="B78" s="174"/>
      <c r="C78" s="29">
        <v>0</v>
      </c>
      <c r="D78" s="139" t="s">
        <v>165</v>
      </c>
      <c r="E78" s="29">
        <v>40</v>
      </c>
      <c r="F78" s="29">
        <v>0.3</v>
      </c>
      <c r="G78" s="49">
        <f>IF((AND(NOT(C78=""),NOT(F78=""))),F78*C78,(""))</f>
        <v>0</v>
      </c>
      <c r="H78" s="26"/>
      <c r="I78" s="26"/>
      <c r="J78" s="26"/>
      <c r="K78" s="27" t="str">
        <f>IF((AND(NOT(C78=""),NOT(I78=""))),I78*C78,(""))</f>
        <v/>
      </c>
      <c r="L78" s="48">
        <f>IF((AND(NOT(G78=""),NOT(E78=""))),E78*G78,(""))</f>
        <v>0</v>
      </c>
      <c r="M78" s="48" t="str">
        <f>IF((AND(NOT(J78=""),NOT(K78=""))),K78*J78,(""))</f>
        <v/>
      </c>
      <c r="N78" s="75">
        <f>IF((AND(L78="",M78="")),"",SUM(L78,M78))</f>
        <v>0</v>
      </c>
    </row>
    <row r="79" spans="2:14" ht="13.5" thickBot="1">
      <c r="B79" s="175"/>
      <c r="C79" s="76"/>
      <c r="D79" s="77"/>
      <c r="E79" s="77"/>
      <c r="F79" s="78"/>
      <c r="G79" s="79"/>
      <c r="H79" s="76"/>
      <c r="I79" s="76"/>
      <c r="J79" s="80"/>
      <c r="K79" s="81"/>
      <c r="L79" s="82" t="s">
        <v>160</v>
      </c>
      <c r="M79" s="83" t="str">
        <f>B77</f>
        <v>2.6</v>
      </c>
      <c r="N79" s="84">
        <f>IF((AND(L78="",M78="")),"",SUM(L78,M78))</f>
        <v>0</v>
      </c>
    </row>
    <row r="80" spans="2:14" ht="13.5" thickBot="1">
      <c r="B80" s="165"/>
      <c r="C80" s="166"/>
      <c r="D80" s="167"/>
      <c r="E80" s="167"/>
      <c r="F80" s="168"/>
      <c r="G80" s="169"/>
      <c r="H80" s="166"/>
      <c r="I80" s="166"/>
      <c r="J80" s="170"/>
      <c r="K80" s="171"/>
      <c r="L80" s="181" t="s">
        <v>164</v>
      </c>
      <c r="M80" s="182" t="str">
        <f>B54</f>
        <v>2</v>
      </c>
      <c r="N80" s="172">
        <f>N60+N63+N66+N69+N76+N79</f>
        <v>0</v>
      </c>
    </row>
    <row r="81" spans="11:14" ht="13.5" thickTop="1"/>
    <row r="82" spans="11:14" ht="13.5" thickBot="1">
      <c r="K82" s="212"/>
      <c r="L82" s="213" t="s">
        <v>178</v>
      </c>
      <c r="M82" s="214"/>
      <c r="N82" s="138">
        <f>N52+N80</f>
        <v>0</v>
      </c>
    </row>
    <row r="83" spans="11:14" ht="13.5" thickTop="1"/>
  </sheetData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Benutzer-Handbuch</vt:lpstr>
      <vt:lpstr>Preis-Übersicht</vt:lpstr>
      <vt:lpstr>Sockelabd._3.1_mit Keller</vt:lpstr>
      <vt:lpstr>Sockelabd._3.1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Kalkulationsdatenblätter</dc:title>
  <dc:subject>Fassaden-Systemfinder</dc:subject>
  <dc:creator>ABrundiers</dc:creator>
  <cp:lastModifiedBy>ABrundiers</cp:lastModifiedBy>
  <cp:lastPrinted>2015-09-21T12:51:01Z</cp:lastPrinted>
  <dcterms:created xsi:type="dcterms:W3CDTF">2006-12-30T11:29:09Z</dcterms:created>
  <dcterms:modified xsi:type="dcterms:W3CDTF">2015-10-23T11:38:44Z</dcterms:modified>
</cp:coreProperties>
</file>