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20" windowHeight="8700" tabRatio="657"/>
  </bookViews>
  <sheets>
    <sheet name="Benutzer-Handbuch" sheetId="3679" r:id="rId1"/>
    <sheet name="Preis-Übersicht" sheetId="3670" r:id="rId2"/>
    <sheet name="Sockelabd._2.1_mit Keller" sheetId="3672" r:id="rId3"/>
    <sheet name="Sockelabd._2.1" sheetId="3678" r:id="rId4"/>
  </sheets>
  <calcPr calcId="125725"/>
</workbook>
</file>

<file path=xl/calcChain.xml><?xml version="1.0" encoding="utf-8"?>
<calcChain xmlns="http://schemas.openxmlformats.org/spreadsheetml/2006/main">
  <c r="M22" i="3678"/>
  <c r="L21"/>
  <c r="N21" s="1"/>
  <c r="K21"/>
  <c r="M21" s="1"/>
  <c r="G21"/>
  <c r="M19"/>
  <c r="K18"/>
  <c r="M18" s="1"/>
  <c r="G18"/>
  <c r="L18" s="1"/>
  <c r="K90" i="3672"/>
  <c r="K35" i="3678"/>
  <c r="K88" i="3672"/>
  <c r="K37" i="3678"/>
  <c r="J33" i="3672"/>
  <c r="M76" i="3678"/>
  <c r="M75"/>
  <c r="K74"/>
  <c r="M74" s="1"/>
  <c r="G74"/>
  <c r="L74" s="1"/>
  <c r="M72"/>
  <c r="L71"/>
  <c r="K71"/>
  <c r="J71"/>
  <c r="L69"/>
  <c r="K69"/>
  <c r="J69"/>
  <c r="K67"/>
  <c r="J67"/>
  <c r="G67"/>
  <c r="L67" s="1"/>
  <c r="M65"/>
  <c r="K64"/>
  <c r="J64"/>
  <c r="G64"/>
  <c r="L64" s="1"/>
  <c r="M62"/>
  <c r="K61"/>
  <c r="J61"/>
  <c r="G61"/>
  <c r="L61" s="1"/>
  <c r="M59"/>
  <c r="K58"/>
  <c r="J58"/>
  <c r="G58"/>
  <c r="L58" s="1"/>
  <c r="M56"/>
  <c r="L55"/>
  <c r="K55"/>
  <c r="J55"/>
  <c r="K53"/>
  <c r="J53"/>
  <c r="G53"/>
  <c r="L53" s="1"/>
  <c r="M48"/>
  <c r="M47"/>
  <c r="K46"/>
  <c r="J46"/>
  <c r="G46"/>
  <c r="L46" s="1"/>
  <c r="M44"/>
  <c r="K43"/>
  <c r="J43"/>
  <c r="G43"/>
  <c r="L43" s="1"/>
  <c r="M41"/>
  <c r="K40"/>
  <c r="J40"/>
  <c r="G40"/>
  <c r="L40" s="1"/>
  <c r="M38"/>
  <c r="L37"/>
  <c r="J37"/>
  <c r="L35"/>
  <c r="J35"/>
  <c r="K33"/>
  <c r="J33"/>
  <c r="G33"/>
  <c r="L33" s="1"/>
  <c r="M31"/>
  <c r="K30"/>
  <c r="M30" s="1"/>
  <c r="G30"/>
  <c r="L30" s="1"/>
  <c r="M28"/>
  <c r="K27"/>
  <c r="M27" s="1"/>
  <c r="G27"/>
  <c r="L27" s="1"/>
  <c r="M25"/>
  <c r="K24"/>
  <c r="M24" s="1"/>
  <c r="G24"/>
  <c r="L24" s="1"/>
  <c r="M71" l="1"/>
  <c r="N71" s="1"/>
  <c r="M53"/>
  <c r="N53" s="1"/>
  <c r="M33"/>
  <c r="N33" s="1"/>
  <c r="M58"/>
  <c r="N59" s="1"/>
  <c r="M64"/>
  <c r="N65" s="1"/>
  <c r="M55"/>
  <c r="N56" s="1"/>
  <c r="M61"/>
  <c r="N62" s="1"/>
  <c r="M67"/>
  <c r="N67" s="1"/>
  <c r="M69"/>
  <c r="N69" s="1"/>
  <c r="N19"/>
  <c r="N18"/>
  <c r="N22"/>
  <c r="N64"/>
  <c r="N75"/>
  <c r="M35"/>
  <c r="N35" s="1"/>
  <c r="M37"/>
  <c r="M46"/>
  <c r="N46" s="1"/>
  <c r="M40"/>
  <c r="N40" s="1"/>
  <c r="M43"/>
  <c r="N43" s="1"/>
  <c r="N30"/>
  <c r="N31"/>
  <c r="N28"/>
  <c r="N25"/>
  <c r="N24"/>
  <c r="N27"/>
  <c r="M78" i="3672"/>
  <c r="K77"/>
  <c r="M77" s="1"/>
  <c r="G77"/>
  <c r="L77" s="1"/>
  <c r="G80"/>
  <c r="L80" s="1"/>
  <c r="K80"/>
  <c r="M80" s="1"/>
  <c r="M81"/>
  <c r="M91"/>
  <c r="L90"/>
  <c r="J90"/>
  <c r="L88"/>
  <c r="J88"/>
  <c r="K86"/>
  <c r="J86"/>
  <c r="G86"/>
  <c r="L86" s="1"/>
  <c r="M56"/>
  <c r="J30"/>
  <c r="J44"/>
  <c r="J46"/>
  <c r="J49"/>
  <c r="G49"/>
  <c r="L49" s="1"/>
  <c r="M50"/>
  <c r="K49"/>
  <c r="G52"/>
  <c r="L52" s="1"/>
  <c r="J52"/>
  <c r="K52"/>
  <c r="M53"/>
  <c r="M40"/>
  <c r="K39"/>
  <c r="M39" s="1"/>
  <c r="G39"/>
  <c r="L39" s="1"/>
  <c r="M37"/>
  <c r="K36"/>
  <c r="M36" s="1"/>
  <c r="G36"/>
  <c r="L36" s="1"/>
  <c r="M34"/>
  <c r="K33"/>
  <c r="G33"/>
  <c r="L33" s="1"/>
  <c r="M31"/>
  <c r="K30"/>
  <c r="G30"/>
  <c r="L30" s="1"/>
  <c r="M28"/>
  <c r="K27"/>
  <c r="M27" s="1"/>
  <c r="G27"/>
  <c r="L27" s="1"/>
  <c r="M25"/>
  <c r="K24"/>
  <c r="M24" s="1"/>
  <c r="G24"/>
  <c r="L24" s="1"/>
  <c r="M22"/>
  <c r="K21"/>
  <c r="M21" s="1"/>
  <c r="G21"/>
  <c r="L21" s="1"/>
  <c r="N58" i="3678" l="1"/>
  <c r="N55"/>
  <c r="N72"/>
  <c r="N61"/>
  <c r="N77" i="3672"/>
  <c r="N41" i="3678"/>
  <c r="N76"/>
  <c r="N47"/>
  <c r="N38"/>
  <c r="N37"/>
  <c r="N44"/>
  <c r="N78" i="3672"/>
  <c r="N81"/>
  <c r="N80"/>
  <c r="M86"/>
  <c r="N86" s="1"/>
  <c r="M88"/>
  <c r="N88" s="1"/>
  <c r="M90"/>
  <c r="N90" s="1"/>
  <c r="N36"/>
  <c r="M52"/>
  <c r="N52" s="1"/>
  <c r="M49"/>
  <c r="N40"/>
  <c r="N39"/>
  <c r="N37"/>
  <c r="M33"/>
  <c r="N34" s="1"/>
  <c r="M30"/>
  <c r="N31" s="1"/>
  <c r="N24"/>
  <c r="N27"/>
  <c r="N28"/>
  <c r="N25"/>
  <c r="N21"/>
  <c r="N22"/>
  <c r="N48" i="3678" l="1"/>
  <c r="N78" s="1"/>
  <c r="N91" i="3672"/>
  <c r="N53"/>
  <c r="N49"/>
  <c r="N33"/>
  <c r="N30"/>
  <c r="M19"/>
  <c r="K18"/>
  <c r="M18" s="1"/>
  <c r="G18"/>
  <c r="L18" s="1"/>
  <c r="G64"/>
  <c r="G42"/>
  <c r="G55"/>
  <c r="G58"/>
  <c r="G61"/>
  <c r="G67"/>
  <c r="G70"/>
  <c r="G83"/>
  <c r="G93"/>
  <c r="G96"/>
  <c r="G103"/>
  <c r="G108"/>
  <c r="G111"/>
  <c r="G114"/>
  <c r="G117"/>
  <c r="G124"/>
  <c r="N18" l="1"/>
  <c r="N19"/>
  <c r="M126"/>
  <c r="M98"/>
  <c r="M72"/>
  <c r="J119"/>
  <c r="J117"/>
  <c r="J67"/>
  <c r="J121"/>
  <c r="J114"/>
  <c r="J105"/>
  <c r="J108"/>
  <c r="J103"/>
  <c r="J42" l="1"/>
  <c r="J111"/>
  <c r="J96"/>
  <c r="J93"/>
  <c r="J61"/>
  <c r="J58"/>
  <c r="J55"/>
  <c r="M125"/>
  <c r="M122"/>
  <c r="M115"/>
  <c r="M112"/>
  <c r="M109"/>
  <c r="M106"/>
  <c r="M97"/>
  <c r="M94"/>
  <c r="M84"/>
  <c r="M71"/>
  <c r="M68"/>
  <c r="M65"/>
  <c r="M62"/>
  <c r="M59"/>
  <c r="M47"/>
  <c r="N50" s="1"/>
  <c r="K124"/>
  <c r="M124" s="1"/>
  <c r="L124"/>
  <c r="L121"/>
  <c r="K121"/>
  <c r="M121" s="1"/>
  <c r="L119"/>
  <c r="K119"/>
  <c r="M119" s="1"/>
  <c r="L117"/>
  <c r="K117"/>
  <c r="M117" s="1"/>
  <c r="K114"/>
  <c r="M114" s="1"/>
  <c r="L114"/>
  <c r="K111"/>
  <c r="L111"/>
  <c r="K108"/>
  <c r="M108" s="1"/>
  <c r="L108"/>
  <c r="L105"/>
  <c r="K105"/>
  <c r="M105" s="1"/>
  <c r="L103"/>
  <c r="K103"/>
  <c r="M103" s="1"/>
  <c r="N125" l="1"/>
  <c r="N121"/>
  <c r="N117"/>
  <c r="M111"/>
  <c r="N111" s="1"/>
  <c r="N103"/>
  <c r="N106"/>
  <c r="N115"/>
  <c r="N114"/>
  <c r="N109"/>
  <c r="N108"/>
  <c r="N122"/>
  <c r="N105"/>
  <c r="N119"/>
  <c r="N112" l="1"/>
  <c r="N126" s="1"/>
  <c r="K96"/>
  <c r="M96" s="1"/>
  <c r="L96"/>
  <c r="K93"/>
  <c r="M93" s="1"/>
  <c r="L93"/>
  <c r="K83"/>
  <c r="M83" s="1"/>
  <c r="L83"/>
  <c r="K67"/>
  <c r="M67" s="1"/>
  <c r="K64"/>
  <c r="M64" s="1"/>
  <c r="L64"/>
  <c r="K61"/>
  <c r="M61" s="1"/>
  <c r="L61"/>
  <c r="K58"/>
  <c r="M58" s="1"/>
  <c r="L58"/>
  <c r="L42"/>
  <c r="K70"/>
  <c r="M70" s="1"/>
  <c r="L70"/>
  <c r="L67"/>
  <c r="K55"/>
  <c r="M55" s="1"/>
  <c r="L55"/>
  <c r="L46"/>
  <c r="K46"/>
  <c r="M46" s="1"/>
  <c r="L44"/>
  <c r="K44"/>
  <c r="M44" s="1"/>
  <c r="K42"/>
  <c r="M42" s="1"/>
  <c r="N83" l="1"/>
  <c r="N68"/>
  <c r="N94"/>
  <c r="N96"/>
  <c r="N97"/>
  <c r="N84"/>
  <c r="N93"/>
  <c r="N67"/>
  <c r="N64"/>
  <c r="N65"/>
  <c r="N62"/>
  <c r="N61"/>
  <c r="N59"/>
  <c r="N58"/>
  <c r="N42"/>
  <c r="N47"/>
  <c r="N71"/>
  <c r="N44"/>
  <c r="N55"/>
  <c r="N56"/>
  <c r="N46"/>
  <c r="N98" l="1"/>
  <c r="N72"/>
  <c r="N128" s="1"/>
</calcChain>
</file>

<file path=xl/comments1.xml><?xml version="1.0" encoding="utf-8"?>
<comments xmlns="http://schemas.openxmlformats.org/spreadsheetml/2006/main">
  <authors>
    <author>Remmers GmbH</author>
  </authors>
  <commentList>
    <comment ref="G44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46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90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12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comments2.xml><?xml version="1.0" encoding="utf-8"?>
<comments xmlns="http://schemas.openxmlformats.org/spreadsheetml/2006/main">
  <authors>
    <author>Remmers GmbH</author>
  </authors>
  <commentList>
    <comment ref="G35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</t>
        </r>
      </text>
    </comment>
    <comment ref="G37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69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bereits erfasst!
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Remmers GmbH:</t>
        </r>
        <r>
          <rPr>
            <sz val="9"/>
            <color indexed="81"/>
            <rFont val="Tahoma"/>
            <family val="2"/>
          </rPr>
          <t xml:space="preserve">
Lohnkosten hier separat!
</t>
        </r>
      </text>
    </comment>
  </commentList>
</comments>
</file>

<file path=xl/sharedStrings.xml><?xml version="1.0" encoding="utf-8"?>
<sst xmlns="http://schemas.openxmlformats.org/spreadsheetml/2006/main" count="417" uniqueCount="173">
  <si>
    <t>Bauvorhaben:</t>
  </si>
  <si>
    <t>Pos.</t>
  </si>
  <si>
    <t>Menge</t>
  </si>
  <si>
    <t></t>
  </si>
  <si>
    <t>[€/h]</t>
  </si>
  <si>
    <t xml:space="preserve">Lohnkosten </t>
  </si>
  <si>
    <t>[€]</t>
  </si>
  <si>
    <t>Zeitbedarf</t>
  </si>
  <si>
    <t>[Mannstunden]</t>
  </si>
  <si>
    <t>Materialkosten</t>
  </si>
  <si>
    <t>Materialbedarf</t>
  </si>
  <si>
    <t>[Einheit]</t>
  </si>
  <si>
    <t>Gesamtkosten</t>
  </si>
  <si>
    <t>[h/Mengeneinheit]</t>
  </si>
  <si>
    <t>ist</t>
  </si>
  <si>
    <t>[€/Einheit]</t>
  </si>
  <si>
    <t>m²</t>
  </si>
  <si>
    <t>l</t>
  </si>
  <si>
    <t>kg</t>
  </si>
  <si>
    <t>m</t>
  </si>
  <si>
    <t>Annahme: Schichtdicke 5 mm</t>
  </si>
  <si>
    <t>Sockelputz</t>
  </si>
  <si>
    <t>Armierungsgewebe 5/100</t>
  </si>
  <si>
    <t>Betonacryl</t>
  </si>
  <si>
    <t>Dichtschlämme</t>
  </si>
  <si>
    <t>Dichtspachtel</t>
  </si>
  <si>
    <t>DS-Abschlussleiste</t>
  </si>
  <si>
    <t>DS-Clip</t>
  </si>
  <si>
    <t>DS-Systemschutz</t>
  </si>
  <si>
    <t>Fugenband B200/E</t>
  </si>
  <si>
    <t>Kiesol</t>
  </si>
  <si>
    <t>Kiesol C</t>
  </si>
  <si>
    <t>Multi-Baudicht 2K</t>
  </si>
  <si>
    <t>Rohrflansch</t>
  </si>
  <si>
    <t>Sanierputz altweiß</t>
  </si>
  <si>
    <t>Selectmix 25</t>
  </si>
  <si>
    <t>Sulfatexschlämme</t>
  </si>
  <si>
    <t>Verbundmörtel</t>
  </si>
  <si>
    <t>Verbundmörtel S</t>
  </si>
  <si>
    <t>Sanierputz Universal HS</t>
  </si>
  <si>
    <t>Produkte</t>
  </si>
  <si>
    <t>10 kg</t>
  </si>
  <si>
    <t>25 kg</t>
  </si>
  <si>
    <t>Fugenband B200</t>
  </si>
  <si>
    <t>Fugenband SK 10</t>
  </si>
  <si>
    <t>Fugenband SK 25</t>
  </si>
  <si>
    <t>5 l</t>
  </si>
  <si>
    <t>15 l</t>
  </si>
  <si>
    <t>20 kg</t>
  </si>
  <si>
    <t>Fugenband VF 500</t>
  </si>
  <si>
    <t>Fugenband VF 120</t>
  </si>
  <si>
    <t>Gebinde</t>
  </si>
  <si>
    <t>Preise</t>
  </si>
  <si>
    <t>Lfd. Nr.</t>
  </si>
  <si>
    <t>Rolle (30m)</t>
  </si>
  <si>
    <t>Rolle (6m)</t>
  </si>
  <si>
    <t>Rolle (25m)</t>
  </si>
  <si>
    <t>Rolle (10m)</t>
  </si>
  <si>
    <t>Stück (2m)</t>
  </si>
  <si>
    <t>Rolle (40m²)</t>
  </si>
  <si>
    <t>Stück (87-110mm)</t>
  </si>
  <si>
    <t>24, 34</t>
  </si>
  <si>
    <t>9, 41</t>
  </si>
  <si>
    <t>Rolle (50m)</t>
  </si>
  <si>
    <t>61, 74, 93</t>
  </si>
  <si>
    <t>10, 162, 208</t>
  </si>
  <si>
    <t>19, 210</t>
  </si>
  <si>
    <t>Rolle(10m)</t>
  </si>
  <si>
    <t>1.1</t>
  </si>
  <si>
    <t>1.2</t>
  </si>
  <si>
    <t>1.3</t>
  </si>
  <si>
    <t>1.4</t>
  </si>
  <si>
    <t>1.6</t>
  </si>
  <si>
    <t>1.7</t>
  </si>
  <si>
    <t>Kurztext</t>
  </si>
  <si>
    <t>1</t>
  </si>
  <si>
    <t>ME</t>
  </si>
  <si>
    <t xml:space="preserve">Kanten und Außenecken fasen/brechen </t>
  </si>
  <si>
    <t xml:space="preserve">Empf. Material </t>
  </si>
  <si>
    <t>Dichtspachtel &lt;0426&gt;</t>
  </si>
  <si>
    <t>Kalkulationsgrundlagen</t>
  </si>
  <si>
    <t>Multi-Baudicht 2K &lt;3014&gt;</t>
  </si>
  <si>
    <t>Stk.</t>
  </si>
  <si>
    <t>Kiesol &lt;1810&gt;</t>
  </si>
  <si>
    <t>* Alternativpos.</t>
  </si>
  <si>
    <t>[Angabe in ME]</t>
  </si>
  <si>
    <t>1.8</t>
  </si>
  <si>
    <t>1.9</t>
  </si>
  <si>
    <t xml:space="preserve">Haftbrücke / Kratzspachtelung auf vorhandener Kellerabdichtung </t>
  </si>
  <si>
    <t>1.10</t>
  </si>
  <si>
    <t xml:space="preserve">Sockelabdichtung </t>
  </si>
  <si>
    <t xml:space="preserve">Annahme: 2 mm Trockenschichtdicke </t>
  </si>
  <si>
    <t>1.11</t>
  </si>
  <si>
    <t>Perimeterdämmung verkleben</t>
  </si>
  <si>
    <t>2</t>
  </si>
  <si>
    <t>2.1</t>
  </si>
  <si>
    <t>Armierungsschicht für Sockelputz</t>
  </si>
  <si>
    <t>Verbundmörtel &lt;0517&gt;</t>
  </si>
  <si>
    <t>1) Erfahrungswerte, tatsächliche Werte können variieren!</t>
  </si>
  <si>
    <r>
      <t>Stundenlohn</t>
    </r>
    <r>
      <rPr>
        <b/>
        <vertAlign val="superscript"/>
        <sz val="8"/>
        <rFont val="Arial"/>
        <family val="2"/>
      </rPr>
      <t>1)</t>
    </r>
  </si>
  <si>
    <t>2) Erfahrungswerte, tatsächliche Werte können variieren!</t>
  </si>
  <si>
    <t>3) Mögliche Mehrverbräuche durch Unebenheiten der Untergründe sind nicht berücksichtigt. Tatsächliche Werte können variieren!</t>
  </si>
  <si>
    <r>
      <t>ARH-Wert</t>
    </r>
    <r>
      <rPr>
        <b/>
        <vertAlign val="superscript"/>
        <sz val="8"/>
        <rFont val="Arial"/>
        <family val="2"/>
      </rPr>
      <t xml:space="preserve">2) </t>
    </r>
  </si>
  <si>
    <r>
      <t>Materialverbrauch</t>
    </r>
    <r>
      <rPr>
        <b/>
        <vertAlign val="superscript"/>
        <sz val="8"/>
        <rFont val="Arial"/>
        <family val="2"/>
      </rPr>
      <t xml:space="preserve"> 3)</t>
    </r>
  </si>
  <si>
    <t>Armierungsgewebe 5/100 &lt;3880&gt;</t>
  </si>
  <si>
    <t>2.2</t>
  </si>
  <si>
    <t>Sockel-Oberputz</t>
  </si>
  <si>
    <t>Verbundmörtel S &lt;0519&gt;</t>
  </si>
  <si>
    <t>2.3</t>
  </si>
  <si>
    <t>Sockelputzabdichtung</t>
  </si>
  <si>
    <t>Annahme: 3 mm Schichtdicke</t>
  </si>
  <si>
    <t>Annahme: 2 mm Trockenschichtdicke</t>
  </si>
  <si>
    <t>2.4</t>
  </si>
  <si>
    <t>Oberflächenbeschichtung Sockelputz</t>
  </si>
  <si>
    <t xml:space="preserve">Betonacryl &lt;6500&gt; </t>
  </si>
  <si>
    <t>Drän- und Anfüllschutzbahn anbauen</t>
  </si>
  <si>
    <t>DS-Clip &lt;1818&gt;</t>
  </si>
  <si>
    <t>DS-Systemschutz &lt;0823&gt;</t>
  </si>
  <si>
    <t>2.5</t>
  </si>
  <si>
    <t>2.6</t>
  </si>
  <si>
    <t>Arbeitsraum verfüllen</t>
  </si>
  <si>
    <t>Annahme: Schichtdicke 2 mm</t>
  </si>
  <si>
    <t>Annahme: Schichtdicke 3 mm</t>
  </si>
  <si>
    <t>1.12</t>
  </si>
  <si>
    <t>* Altvernativpos.</t>
  </si>
  <si>
    <t>1.13</t>
  </si>
  <si>
    <t>Dränanlage nach DIN 4095 einbauen</t>
  </si>
  <si>
    <t>1.14</t>
  </si>
  <si>
    <t>1.15</t>
  </si>
  <si>
    <t>DS-Abschlussleiste &lt;0819&gt;</t>
  </si>
  <si>
    <t>1.16</t>
  </si>
  <si>
    <t>3</t>
  </si>
  <si>
    <t>3.1</t>
  </si>
  <si>
    <t>3.2</t>
  </si>
  <si>
    <t>* Bedarfspos.</t>
  </si>
  <si>
    <t>1.5</t>
  </si>
  <si>
    <t>3.3</t>
  </si>
  <si>
    <t>3.5</t>
  </si>
  <si>
    <t>3.6</t>
  </si>
  <si>
    <t>3.4</t>
  </si>
  <si>
    <t xml:space="preserve">Rohrdurchführungen eindichten, reaktivabbindend </t>
  </si>
  <si>
    <t>Annahme: 4 mm Schichtdicke</t>
  </si>
  <si>
    <t>Summe Pos.</t>
  </si>
  <si>
    <t>Annahme: Schichtdicke 3 mm bei Rohrdurchmesser DN 100</t>
  </si>
  <si>
    <t>Stück (50 im Beutel)</t>
  </si>
  <si>
    <t>Gesamtsumme Pos.</t>
  </si>
  <si>
    <t>m³</t>
  </si>
  <si>
    <t>Plasterung / Pflasterbelag aufnehmen</t>
  </si>
  <si>
    <t>Kellerabdichtung Altbau, reaktivabbindend</t>
  </si>
  <si>
    <t>Außenwände freilegen</t>
  </si>
  <si>
    <t>Schadhafte Fugen ausräumen</t>
  </si>
  <si>
    <t>Kanten und Außenecken fasen / brechen</t>
  </si>
  <si>
    <t>Nachträgliche, cremeförmige Horizontalsperre, drucklos</t>
  </si>
  <si>
    <t>Kiesol C &lt;0727&gt;</t>
  </si>
  <si>
    <t>Annahme: Wanddicke 24 cm</t>
  </si>
  <si>
    <t>Bohrlöcher schließen</t>
  </si>
  <si>
    <t>Annahme: Hohlraum von 0,03 l pro Meter Wand</t>
  </si>
  <si>
    <t>Waagerechte Dichtungsbahn zurückschneiden</t>
  </si>
  <si>
    <t>Abzudichtende Flächen reinigen</t>
  </si>
  <si>
    <t xml:space="preserve">Untergrundegalisierung </t>
  </si>
  <si>
    <t>Sulfatexschlämme &lt;0430&gt;</t>
  </si>
  <si>
    <t>Dichtungskehle im Wand-Sohlen-Anschluss</t>
  </si>
  <si>
    <t>1.17</t>
  </si>
  <si>
    <t>Sockelabdichtung Altbau, reaktivabbindend</t>
  </si>
  <si>
    <t>Perimeter- / Sockeldämmung verkleben</t>
  </si>
  <si>
    <t>Annahme: zwei Applikationen</t>
  </si>
  <si>
    <t>Seiten PP</t>
  </si>
  <si>
    <t xml:space="preserve">Materialkosten </t>
  </si>
  <si>
    <t>MLB Sockelabdichtung im Altbau_Detail 2.1_einschaliges Mauerwerk mit WDVS_Kellerdämmung_mit Kelleraußenabdichtung</t>
  </si>
  <si>
    <t>MLB Sockelabdichtung im Altbau_Detail 2.1_einschaliges Mauerwerk mit WDVS_Kellerdämmung</t>
  </si>
  <si>
    <t>Abdichtung gegen Bodenfeuchte u. nicht stauendes Sickerwasser, reaktivabbindend</t>
  </si>
  <si>
    <t>Abdichtung gegen aufstauendes u. drückendes Wasser, reaktivabbindend</t>
  </si>
  <si>
    <t>Gesamtsumme aller Pos.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</si>
</sst>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Symbol"/>
      <family val="1"/>
      <charset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  <font>
      <b/>
      <u/>
      <sz val="12"/>
      <name val="Arial"/>
      <family val="2"/>
    </font>
    <font>
      <b/>
      <sz val="8"/>
      <name val="Symbol"/>
      <family val="1"/>
      <charset val="2"/>
    </font>
    <font>
      <b/>
      <sz val="8"/>
      <color rgb="FF002060"/>
      <name val="Arial"/>
      <family val="2"/>
    </font>
    <font>
      <b/>
      <sz val="10"/>
      <color rgb="FF002060"/>
      <name val="Arial"/>
      <family val="2"/>
    </font>
    <font>
      <b/>
      <sz val="8"/>
      <color rgb="FF002060"/>
      <name val="Symbol"/>
      <family val="1"/>
      <charset val="2"/>
    </font>
    <font>
      <i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2" fontId="0" fillId="0" borderId="0"/>
    <xf numFmtId="0" fontId="1" fillId="0" borderId="0"/>
  </cellStyleXfs>
  <cellXfs count="198">
    <xf numFmtId="2" fontId="0" fillId="0" borderId="0" xfId="0"/>
    <xf numFmtId="2" fontId="2" fillId="0" borderId="0" xfId="0" applyFont="1"/>
    <xf numFmtId="2" fontId="2" fillId="0" borderId="0" xfId="0" applyFont="1" applyFill="1"/>
    <xf numFmtId="2" fontId="2" fillId="0" borderId="0" xfId="0" applyFont="1" applyBorder="1"/>
    <xf numFmtId="2" fontId="2" fillId="0" borderId="0" xfId="0" applyFont="1" applyProtection="1">
      <protection hidden="1"/>
    </xf>
    <xf numFmtId="2" fontId="2" fillId="0" borderId="0" xfId="0" applyFont="1" applyBorder="1" applyProtection="1">
      <protection hidden="1"/>
    </xf>
    <xf numFmtId="2" fontId="2" fillId="0" borderId="0" xfId="0" applyFont="1" applyBorder="1" applyAlignment="1" applyProtection="1">
      <alignment horizontal="center"/>
      <protection hidden="1"/>
    </xf>
    <xf numFmtId="2" fontId="6" fillId="0" borderId="2" xfId="0" applyFont="1" applyFill="1" applyBorder="1" applyAlignment="1" applyProtection="1">
      <alignment horizontal="left"/>
      <protection hidden="1"/>
    </xf>
    <xf numFmtId="2" fontId="2" fillId="0" borderId="0" xfId="0" applyFont="1" applyProtection="1">
      <protection locked="0"/>
    </xf>
    <xf numFmtId="2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Font="1" applyBorder="1" applyAlignment="1" applyProtection="1">
      <alignment horizontal="center"/>
      <protection locked="0"/>
    </xf>
    <xf numFmtId="2" fontId="4" fillId="0" borderId="7" xfId="0" applyFont="1" applyFill="1" applyBorder="1" applyAlignment="1" applyProtection="1">
      <alignment horizontal="center"/>
      <protection locked="0"/>
    </xf>
    <xf numFmtId="2" fontId="2" fillId="0" borderId="0" xfId="0" applyFont="1" applyBorder="1" applyProtection="1">
      <protection locked="0"/>
    </xf>
    <xf numFmtId="2" fontId="4" fillId="0" borderId="0" xfId="0" applyFont="1" applyBorder="1" applyAlignment="1" applyProtection="1">
      <alignment horizontal="center"/>
      <protection locked="0"/>
    </xf>
    <xf numFmtId="2" fontId="5" fillId="0" borderId="0" xfId="0" applyFont="1" applyProtection="1">
      <protection locked="0"/>
    </xf>
    <xf numFmtId="2" fontId="5" fillId="0" borderId="0" xfId="0" applyFont="1" applyBorder="1" applyProtection="1">
      <protection locked="0"/>
    </xf>
    <xf numFmtId="49" fontId="5" fillId="0" borderId="0" xfId="0" applyNumberFormat="1" applyFont="1" applyProtection="1">
      <protection locked="0"/>
    </xf>
    <xf numFmtId="2" fontId="3" fillId="0" borderId="0" xfId="0" applyFont="1" applyBorder="1" applyAlignment="1" applyProtection="1">
      <alignment horizontal="center"/>
      <protection locked="0" hidden="1"/>
    </xf>
    <xf numFmtId="49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1" fontId="0" fillId="0" borderId="0" xfId="0" applyNumberFormat="1"/>
    <xf numFmtId="2" fontId="4" fillId="3" borderId="2" xfId="0" applyFont="1" applyFill="1" applyBorder="1" applyAlignment="1" applyProtection="1">
      <alignment horizontal="left"/>
      <protection locked="0"/>
    </xf>
    <xf numFmtId="2" fontId="6" fillId="3" borderId="2" xfId="0" applyFont="1" applyFill="1" applyBorder="1" applyAlignment="1" applyProtection="1">
      <alignment horizontal="left"/>
      <protection hidden="1"/>
    </xf>
    <xf numFmtId="2" fontId="5" fillId="3" borderId="8" xfId="0" applyFont="1" applyFill="1" applyBorder="1" applyAlignment="1" applyProtection="1">
      <alignment horizontal="left"/>
      <protection locked="0"/>
    </xf>
    <xf numFmtId="2" fontId="5" fillId="3" borderId="8" xfId="0" applyFont="1" applyFill="1" applyBorder="1" applyAlignment="1" applyProtection="1">
      <alignment horizontal="left" vertical="center"/>
      <protection locked="0"/>
    </xf>
    <xf numFmtId="2" fontId="4" fillId="2" borderId="7" xfId="0" applyFont="1" applyFill="1" applyBorder="1" applyAlignment="1" applyProtection="1">
      <alignment horizontal="center"/>
      <protection locked="0"/>
    </xf>
    <xf numFmtId="2" fontId="7" fillId="2" borderId="7" xfId="0" applyFont="1" applyFill="1" applyBorder="1" applyAlignment="1" applyProtection="1">
      <alignment horizontal="center"/>
      <protection locked="0"/>
    </xf>
    <xf numFmtId="2" fontId="4" fillId="5" borderId="7" xfId="0" applyFont="1" applyFill="1" applyBorder="1" applyAlignment="1" applyProtection="1">
      <alignment horizontal="center"/>
      <protection locked="0"/>
    </xf>
    <xf numFmtId="2" fontId="2" fillId="5" borderId="7" xfId="0" applyFont="1" applyFill="1" applyBorder="1" applyAlignment="1" applyProtection="1">
      <alignment horizontal="center"/>
      <protection locked="0"/>
    </xf>
    <xf numFmtId="2" fontId="4" fillId="3" borderId="2" xfId="0" applyFont="1" applyFill="1" applyBorder="1" applyAlignment="1" applyProtection="1">
      <alignment horizontal="center" vertical="center"/>
      <protection locked="0" hidden="1"/>
    </xf>
    <xf numFmtId="2" fontId="2" fillId="0" borderId="0" xfId="0" applyFont="1" applyAlignment="1" applyProtection="1">
      <alignment horizontal="center"/>
      <protection locked="0" hidden="1"/>
    </xf>
    <xf numFmtId="2" fontId="0" fillId="0" borderId="0" xfId="0" applyAlignment="1">
      <alignment horizontal="center"/>
    </xf>
    <xf numFmtId="2" fontId="5" fillId="6" borderId="9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/>
    </xf>
    <xf numFmtId="2" fontId="5" fillId="6" borderId="9" xfId="0" applyFont="1" applyFill="1" applyBorder="1" applyAlignment="1" applyProtection="1">
      <alignment horizontal="center" vertical="center"/>
      <protection locked="0"/>
    </xf>
    <xf numFmtId="2" fontId="5" fillId="6" borderId="6" xfId="0" applyFont="1" applyFill="1" applyBorder="1" applyAlignment="1" applyProtection="1">
      <alignment horizontal="center"/>
      <protection locked="0"/>
    </xf>
    <xf numFmtId="2" fontId="5" fillId="6" borderId="3" xfId="0" applyFont="1" applyFill="1" applyBorder="1" applyAlignment="1" applyProtection="1">
      <alignment horizontal="center"/>
      <protection locked="0" hidden="1"/>
    </xf>
    <xf numFmtId="2" fontId="5" fillId="6" borderId="3" xfId="0" applyFont="1" applyFill="1" applyBorder="1" applyAlignment="1" applyProtection="1">
      <alignment horizontal="center"/>
      <protection hidden="1"/>
    </xf>
    <xf numFmtId="2" fontId="5" fillId="6" borderId="6" xfId="0" applyFont="1" applyFill="1" applyBorder="1" applyAlignment="1" applyProtection="1">
      <alignment horizontal="center"/>
      <protection hidden="1"/>
    </xf>
    <xf numFmtId="2" fontId="5" fillId="6" borderId="1" xfId="0" applyFont="1" applyFill="1" applyBorder="1" applyProtection="1">
      <protection locked="0"/>
    </xf>
    <xf numFmtId="2" fontId="5" fillId="6" borderId="4" xfId="0" applyFont="1" applyFill="1" applyBorder="1" applyProtection="1">
      <protection locked="0"/>
    </xf>
    <xf numFmtId="2" fontId="5" fillId="6" borderId="1" xfId="0" applyFont="1" applyFill="1" applyBorder="1" applyAlignment="1" applyProtection="1">
      <alignment horizontal="center" vertical="center"/>
      <protection locked="0"/>
    </xf>
    <xf numFmtId="2" fontId="5" fillId="6" borderId="1" xfId="0" applyFont="1" applyFill="1" applyBorder="1" applyAlignment="1" applyProtection="1">
      <alignment horizontal="center"/>
      <protection locked="0"/>
    </xf>
    <xf numFmtId="2" fontId="5" fillId="6" borderId="0" xfId="0" applyFont="1" applyFill="1" applyBorder="1" applyAlignment="1" applyProtection="1">
      <alignment horizontal="center"/>
      <protection locked="0"/>
    </xf>
    <xf numFmtId="2" fontId="5" fillId="6" borderId="4" xfId="0" applyFont="1" applyFill="1" applyBorder="1" applyAlignment="1" applyProtection="1">
      <alignment horizontal="center"/>
      <protection locked="0" hidden="1"/>
    </xf>
    <xf numFmtId="2" fontId="5" fillId="6" borderId="4" xfId="0" applyFont="1" applyFill="1" applyBorder="1" applyAlignment="1" applyProtection="1">
      <alignment horizontal="center"/>
      <protection hidden="1"/>
    </xf>
    <xf numFmtId="2" fontId="5" fillId="6" borderId="0" xfId="0" applyFont="1" applyFill="1" applyBorder="1" applyAlignment="1" applyProtection="1">
      <alignment horizontal="center"/>
      <protection hidden="1"/>
    </xf>
    <xf numFmtId="2" fontId="4" fillId="6" borderId="7" xfId="0" applyFont="1" applyFill="1" applyBorder="1" applyProtection="1">
      <protection hidden="1"/>
    </xf>
    <xf numFmtId="2" fontId="4" fillId="6" borderId="7" xfId="0" applyFont="1" applyFill="1" applyBorder="1" applyAlignment="1" applyProtection="1">
      <alignment horizontal="center"/>
      <protection hidden="1"/>
    </xf>
    <xf numFmtId="2" fontId="5" fillId="6" borderId="9" xfId="0" applyFont="1" applyFill="1" applyBorder="1" applyAlignment="1" applyProtection="1">
      <protection locked="0"/>
    </xf>
    <xf numFmtId="2" fontId="10" fillId="0" borderId="0" xfId="0" applyFont="1" applyProtection="1">
      <protection hidden="1"/>
    </xf>
    <xf numFmtId="2" fontId="10" fillId="0" borderId="0" xfId="0" applyFont="1" applyBorder="1" applyProtection="1">
      <protection hidden="1"/>
    </xf>
    <xf numFmtId="2" fontId="11" fillId="0" borderId="0" xfId="0" applyFont="1"/>
    <xf numFmtId="2" fontId="10" fillId="0" borderId="0" xfId="0" applyFont="1" applyFill="1" applyProtection="1">
      <protection locked="0"/>
    </xf>
    <xf numFmtId="2" fontId="12" fillId="0" borderId="0" xfId="0" applyFont="1" applyFill="1" applyBorder="1" applyAlignment="1" applyProtection="1">
      <alignment horizontal="center"/>
      <protection locked="0"/>
    </xf>
    <xf numFmtId="2" fontId="10" fillId="4" borderId="7" xfId="0" applyFont="1" applyFill="1" applyBorder="1" applyAlignment="1" applyProtection="1">
      <alignment horizontal="center"/>
      <protection locked="0"/>
    </xf>
    <xf numFmtId="2" fontId="10" fillId="3" borderId="2" xfId="0" applyFont="1" applyFill="1" applyBorder="1" applyAlignment="1" applyProtection="1">
      <alignment horizontal="left"/>
      <protection locked="0"/>
    </xf>
    <xf numFmtId="2" fontId="10" fillId="5" borderId="7" xfId="0" applyFont="1" applyFill="1" applyBorder="1" applyAlignment="1" applyProtection="1">
      <alignment horizontal="center"/>
      <protection locked="0"/>
    </xf>
    <xf numFmtId="2" fontId="11" fillId="0" borderId="0" xfId="0" applyFont="1" applyFill="1"/>
    <xf numFmtId="2" fontId="2" fillId="0" borderId="0" xfId="0" applyFont="1" applyAlignment="1" applyProtection="1">
      <alignment horizontal="center"/>
      <protection hidden="1"/>
    </xf>
    <xf numFmtId="2" fontId="6" fillId="3" borderId="2" xfId="0" applyFont="1" applyFill="1" applyBorder="1" applyAlignment="1" applyProtection="1">
      <alignment horizontal="center"/>
      <protection hidden="1"/>
    </xf>
    <xf numFmtId="2" fontId="5" fillId="3" borderId="17" xfId="0" applyFont="1" applyFill="1" applyBorder="1" applyAlignment="1" applyProtection="1">
      <alignment horizontal="left" vertical="center"/>
      <protection locked="0"/>
    </xf>
    <xf numFmtId="2" fontId="4" fillId="3" borderId="18" xfId="0" applyFont="1" applyFill="1" applyBorder="1" applyAlignment="1" applyProtection="1">
      <alignment horizontal="left"/>
      <protection locked="0"/>
    </xf>
    <xf numFmtId="2" fontId="4" fillId="3" borderId="18" xfId="0" applyFont="1" applyFill="1" applyBorder="1" applyAlignment="1" applyProtection="1">
      <alignment horizontal="center" vertical="center"/>
      <protection locked="0" hidden="1"/>
    </xf>
    <xf numFmtId="2" fontId="5" fillId="3" borderId="17" xfId="0" applyFont="1" applyFill="1" applyBorder="1" applyAlignment="1" applyProtection="1">
      <alignment horizontal="left"/>
      <protection locked="0"/>
    </xf>
    <xf numFmtId="2" fontId="10" fillId="3" borderId="18" xfId="0" applyFont="1" applyFill="1" applyBorder="1" applyAlignment="1" applyProtection="1">
      <alignment horizontal="left"/>
      <protection locked="0"/>
    </xf>
    <xf numFmtId="2" fontId="6" fillId="3" borderId="18" xfId="0" applyFont="1" applyFill="1" applyBorder="1" applyAlignment="1" applyProtection="1">
      <alignment horizontal="center"/>
      <protection hidden="1"/>
    </xf>
    <xf numFmtId="2" fontId="6" fillId="3" borderId="18" xfId="0" applyFont="1" applyFill="1" applyBorder="1" applyAlignment="1" applyProtection="1">
      <alignment horizontal="left"/>
      <protection hidden="1"/>
    </xf>
    <xf numFmtId="2" fontId="10" fillId="3" borderId="19" xfId="0" applyFont="1" applyFill="1" applyBorder="1" applyAlignment="1" applyProtection="1">
      <alignment horizontal="left"/>
      <protection hidden="1"/>
    </xf>
    <xf numFmtId="2" fontId="10" fillId="6" borderId="11" xfId="0" applyFont="1" applyFill="1" applyBorder="1" applyProtection="1">
      <protection hidden="1"/>
    </xf>
    <xf numFmtId="2" fontId="4" fillId="2" borderId="22" xfId="0" applyFont="1" applyFill="1" applyBorder="1" applyAlignment="1" applyProtection="1">
      <alignment horizontal="center"/>
      <protection locked="0"/>
    </xf>
    <xf numFmtId="2" fontId="2" fillId="2" borderId="22" xfId="0" applyFont="1" applyFill="1" applyBorder="1" applyAlignment="1" applyProtection="1">
      <alignment horizontal="center"/>
      <protection locked="0"/>
    </xf>
    <xf numFmtId="2" fontId="7" fillId="2" borderId="22" xfId="0" applyFont="1" applyFill="1" applyBorder="1" applyAlignment="1" applyProtection="1">
      <alignment horizontal="center"/>
      <protection locked="0"/>
    </xf>
    <xf numFmtId="2" fontId="4" fillId="2" borderId="22" xfId="0" applyFont="1" applyFill="1" applyBorder="1" applyAlignment="1" applyProtection="1">
      <alignment horizontal="center" vertical="center"/>
      <protection locked="0" hidden="1"/>
    </xf>
    <xf numFmtId="2" fontId="10" fillId="2" borderId="22" xfId="0" applyFont="1" applyFill="1" applyBorder="1" applyAlignment="1" applyProtection="1">
      <alignment horizontal="center"/>
      <protection locked="0"/>
    </xf>
    <xf numFmtId="2" fontId="4" fillId="2" borderId="22" xfId="0" applyFont="1" applyFill="1" applyBorder="1" applyAlignment="1" applyProtection="1">
      <alignment horizontal="center"/>
      <protection hidden="1"/>
    </xf>
    <xf numFmtId="2" fontId="2" fillId="7" borderId="12" xfId="0" applyFont="1" applyFill="1" applyBorder="1" applyProtection="1">
      <protection hidden="1"/>
    </xf>
    <xf numFmtId="2" fontId="2" fillId="7" borderId="12" xfId="0" applyFont="1" applyFill="1" applyBorder="1"/>
    <xf numFmtId="2" fontId="10" fillId="7" borderId="13" xfId="0" applyFont="1" applyFill="1" applyBorder="1" applyProtection="1">
      <protection hidden="1"/>
    </xf>
    <xf numFmtId="49" fontId="5" fillId="3" borderId="16" xfId="0" applyNumberFormat="1" applyFont="1" applyFill="1" applyBorder="1" applyAlignment="1" applyProtection="1">
      <alignment vertical="top"/>
      <protection locked="0" hidden="1"/>
    </xf>
    <xf numFmtId="49" fontId="5" fillId="3" borderId="20" xfId="0" applyNumberFormat="1" applyFont="1" applyFill="1" applyBorder="1" applyAlignment="1" applyProtection="1">
      <alignment vertical="top"/>
      <protection locked="0" hidden="1"/>
    </xf>
    <xf numFmtId="2" fontId="10" fillId="3" borderId="23" xfId="0" applyFont="1" applyFill="1" applyBorder="1" applyAlignment="1" applyProtection="1">
      <alignment horizontal="left"/>
      <protection hidden="1"/>
    </xf>
    <xf numFmtId="49" fontId="5" fillId="3" borderId="21" xfId="0" applyNumberFormat="1" applyFont="1" applyFill="1" applyBorder="1" applyAlignment="1" applyProtection="1">
      <alignment vertical="top"/>
      <protection locked="0" hidden="1"/>
    </xf>
    <xf numFmtId="2" fontId="10" fillId="0" borderId="23" xfId="0" applyFont="1" applyFill="1" applyBorder="1" applyAlignment="1" applyProtection="1">
      <alignment horizontal="left"/>
      <protection hidden="1"/>
    </xf>
    <xf numFmtId="49" fontId="5" fillId="3" borderId="16" xfId="0" applyNumberFormat="1" applyFont="1" applyFill="1" applyBorder="1" applyProtection="1">
      <protection locked="0"/>
    </xf>
    <xf numFmtId="2" fontId="5" fillId="3" borderId="20" xfId="0" applyFont="1" applyFill="1" applyBorder="1" applyAlignment="1" applyProtection="1">
      <alignment horizontal="left"/>
      <protection locked="0"/>
    </xf>
    <xf numFmtId="2" fontId="4" fillId="3" borderId="22" xfId="0" applyFont="1" applyFill="1" applyBorder="1" applyAlignment="1" applyProtection="1">
      <alignment horizontal="center"/>
      <protection locked="0"/>
    </xf>
    <xf numFmtId="2" fontId="2" fillId="3" borderId="22" xfId="0" applyFont="1" applyFill="1" applyBorder="1" applyAlignment="1" applyProtection="1">
      <alignment horizontal="center"/>
      <protection locked="0"/>
    </xf>
    <xf numFmtId="2" fontId="7" fillId="3" borderId="22" xfId="0" applyFont="1" applyFill="1" applyBorder="1" applyAlignment="1" applyProtection="1">
      <alignment horizontal="center"/>
      <protection locked="0"/>
    </xf>
    <xf numFmtId="2" fontId="4" fillId="3" borderId="22" xfId="0" applyFont="1" applyFill="1" applyBorder="1" applyAlignment="1" applyProtection="1">
      <alignment horizontal="center" vertical="center"/>
      <protection locked="0" hidden="1"/>
    </xf>
    <xf numFmtId="2" fontId="10" fillId="3" borderId="22" xfId="0" applyFont="1" applyFill="1" applyBorder="1" applyAlignment="1" applyProtection="1">
      <alignment horizontal="center"/>
      <protection locked="0"/>
    </xf>
    <xf numFmtId="2" fontId="4" fillId="3" borderId="22" xfId="0" applyFont="1" applyFill="1" applyBorder="1" applyAlignment="1" applyProtection="1">
      <alignment horizontal="center"/>
      <protection hidden="1"/>
    </xf>
    <xf numFmtId="2" fontId="5" fillId="6" borderId="17" xfId="0" applyFont="1" applyFill="1" applyBorder="1" applyAlignment="1" applyProtection="1">
      <alignment horizontal="left" vertical="center"/>
      <protection locked="0"/>
    </xf>
    <xf numFmtId="2" fontId="5" fillId="6" borderId="18" xfId="0" applyFont="1" applyFill="1" applyBorder="1" applyAlignment="1" applyProtection="1">
      <alignment horizontal="left" vertical="center"/>
      <protection locked="0"/>
    </xf>
    <xf numFmtId="2" fontId="5" fillId="6" borderId="18" xfId="0" applyFont="1" applyFill="1" applyBorder="1" applyAlignment="1" applyProtection="1">
      <alignment horizontal="center" vertical="center"/>
      <protection locked="0" hidden="1"/>
    </xf>
    <xf numFmtId="2" fontId="10" fillId="6" borderId="18" xfId="0" applyFont="1" applyFill="1" applyBorder="1" applyAlignment="1" applyProtection="1">
      <alignment horizontal="left"/>
      <protection locked="0"/>
    </xf>
    <xf numFmtId="2" fontId="5" fillId="6" borderId="18" xfId="0" applyFont="1" applyFill="1" applyBorder="1" applyAlignment="1" applyProtection="1">
      <alignment horizontal="center"/>
      <protection hidden="1"/>
    </xf>
    <xf numFmtId="2" fontId="5" fillId="6" borderId="18" xfId="0" applyFont="1" applyFill="1" applyBorder="1" applyAlignment="1" applyProtection="1">
      <alignment horizontal="left"/>
      <protection hidden="1"/>
    </xf>
    <xf numFmtId="2" fontId="10" fillId="6" borderId="19" xfId="0" applyFont="1" applyFill="1" applyBorder="1" applyAlignment="1" applyProtection="1">
      <alignment horizontal="left"/>
      <protection hidden="1"/>
    </xf>
    <xf numFmtId="2" fontId="0" fillId="6" borderId="0" xfId="0" applyFill="1" applyBorder="1"/>
    <xf numFmtId="2" fontId="5" fillId="6" borderId="15" xfId="0" applyFont="1" applyFill="1" applyBorder="1" applyAlignment="1" applyProtection="1">
      <alignment horizontal="center"/>
      <protection hidden="1"/>
    </xf>
    <xf numFmtId="2" fontId="5" fillId="6" borderId="24" xfId="0" applyFont="1" applyFill="1" applyBorder="1" applyAlignment="1" applyProtection="1">
      <alignment horizontal="center"/>
      <protection hidden="1"/>
    </xf>
    <xf numFmtId="2" fontId="5" fillId="6" borderId="26" xfId="0" applyFont="1" applyFill="1" applyBorder="1" applyProtection="1">
      <protection locked="0"/>
    </xf>
    <xf numFmtId="2" fontId="5" fillId="6" borderId="27" xfId="0" applyFont="1" applyFill="1" applyBorder="1" applyProtection="1">
      <protection locked="0"/>
    </xf>
    <xf numFmtId="2" fontId="5" fillId="6" borderId="28" xfId="0" applyFont="1" applyFill="1" applyBorder="1" applyAlignment="1" applyProtection="1">
      <alignment horizontal="center"/>
      <protection locked="0"/>
    </xf>
    <xf numFmtId="2" fontId="9" fillId="6" borderId="27" xfId="0" applyFont="1" applyFill="1" applyBorder="1" applyAlignment="1" applyProtection="1">
      <alignment horizontal="center"/>
      <protection locked="0" hidden="1"/>
    </xf>
    <xf numFmtId="2" fontId="9" fillId="6" borderId="26" xfId="0" applyFont="1" applyFill="1" applyBorder="1" applyAlignment="1" applyProtection="1">
      <alignment horizontal="center"/>
      <protection locked="0"/>
    </xf>
    <xf numFmtId="2" fontId="9" fillId="6" borderId="28" xfId="0" applyFont="1" applyFill="1" applyBorder="1" applyAlignment="1" applyProtection="1">
      <alignment horizontal="center"/>
      <protection locked="0"/>
    </xf>
    <xf numFmtId="2" fontId="12" fillId="6" borderId="29" xfId="0" applyFont="1" applyFill="1" applyBorder="1" applyAlignment="1" applyProtection="1">
      <alignment horizontal="center"/>
      <protection locked="0"/>
    </xf>
    <xf numFmtId="2" fontId="5" fillId="6" borderId="27" xfId="0" applyFont="1" applyFill="1" applyBorder="1" applyAlignment="1" applyProtection="1">
      <alignment horizontal="center"/>
      <protection hidden="1"/>
    </xf>
    <xf numFmtId="2" fontId="5" fillId="6" borderId="29" xfId="0" applyFont="1" applyFill="1" applyBorder="1" applyProtection="1">
      <protection hidden="1"/>
    </xf>
    <xf numFmtId="2" fontId="5" fillId="6" borderId="27" xfId="0" applyFont="1" applyFill="1" applyBorder="1" applyProtection="1">
      <protection hidden="1"/>
    </xf>
    <xf numFmtId="2" fontId="10" fillId="6" borderId="30" xfId="0" applyFont="1" applyFill="1" applyBorder="1" applyProtection="1">
      <protection hidden="1"/>
    </xf>
    <xf numFmtId="2" fontId="5" fillId="3" borderId="18" xfId="0" applyFont="1" applyFill="1" applyBorder="1" applyAlignment="1" applyProtection="1">
      <alignment horizontal="left" vertical="center"/>
      <protection locked="0"/>
    </xf>
    <xf numFmtId="2" fontId="4" fillId="3" borderId="18" xfId="0" applyFont="1" applyFill="1" applyBorder="1" applyAlignment="1" applyProtection="1">
      <alignment horizontal="left" vertical="center"/>
      <protection locked="0"/>
    </xf>
    <xf numFmtId="2" fontId="4" fillId="3" borderId="17" xfId="0" applyFont="1" applyFill="1" applyBorder="1" applyAlignment="1" applyProtection="1">
      <alignment horizontal="left" vertical="center"/>
      <protection locked="0"/>
    </xf>
    <xf numFmtId="2" fontId="10" fillId="3" borderId="18" xfId="0" applyFont="1" applyFill="1" applyBorder="1" applyAlignment="1" applyProtection="1">
      <alignment horizontal="left" vertical="center"/>
      <protection locked="0"/>
    </xf>
    <xf numFmtId="2" fontId="4" fillId="3" borderId="18" xfId="0" applyFont="1" applyFill="1" applyBorder="1" applyAlignment="1" applyProtection="1">
      <alignment horizontal="center" vertical="center"/>
      <protection hidden="1"/>
    </xf>
    <xf numFmtId="2" fontId="4" fillId="3" borderId="18" xfId="0" applyFont="1" applyFill="1" applyBorder="1" applyAlignment="1" applyProtection="1">
      <alignment horizontal="left" vertical="center"/>
      <protection hidden="1"/>
    </xf>
    <xf numFmtId="2" fontId="10" fillId="3" borderId="19" xfId="0" applyFont="1" applyFill="1" applyBorder="1" applyAlignment="1" applyProtection="1">
      <alignment horizontal="left" vertical="center"/>
      <protection hidden="1"/>
    </xf>
    <xf numFmtId="2" fontId="2" fillId="7" borderId="27" xfId="0" applyFont="1" applyFill="1" applyBorder="1"/>
    <xf numFmtId="2" fontId="10" fillId="7" borderId="30" xfId="0" applyFont="1" applyFill="1" applyBorder="1" applyProtection="1">
      <protection hidden="1"/>
    </xf>
    <xf numFmtId="2" fontId="4" fillId="6" borderId="0" xfId="0" applyFont="1" applyFill="1" applyBorder="1" applyAlignment="1" applyProtection="1">
      <alignment horizontal="center"/>
      <protection hidden="1"/>
    </xf>
    <xf numFmtId="49" fontId="5" fillId="3" borderId="20" xfId="0" applyNumberFormat="1" applyFont="1" applyFill="1" applyBorder="1" applyAlignment="1" applyProtection="1">
      <alignment horizontal="left" vertical="top"/>
      <protection locked="0" hidden="1"/>
    </xf>
    <xf numFmtId="49" fontId="5" fillId="3" borderId="21" xfId="0" applyNumberFormat="1" applyFont="1" applyFill="1" applyBorder="1" applyAlignment="1" applyProtection="1">
      <alignment horizontal="left" vertical="top"/>
      <protection locked="0" hidden="1"/>
    </xf>
    <xf numFmtId="2" fontId="13" fillId="3" borderId="18" xfId="0" applyFont="1" applyFill="1" applyBorder="1" applyAlignment="1" applyProtection="1">
      <alignment horizontal="left"/>
      <protection locked="0"/>
    </xf>
    <xf numFmtId="2" fontId="5" fillId="3" borderId="2" xfId="0" applyFont="1" applyFill="1" applyBorder="1" applyAlignment="1" applyProtection="1">
      <alignment horizontal="left"/>
      <protection locked="0"/>
    </xf>
    <xf numFmtId="2" fontId="2" fillId="3" borderId="8" xfId="0" applyFont="1" applyFill="1" applyBorder="1" applyAlignment="1" applyProtection="1">
      <alignment horizontal="left"/>
      <protection locked="0"/>
    </xf>
    <xf numFmtId="2" fontId="10" fillId="7" borderId="33" xfId="0" applyFont="1" applyFill="1" applyBorder="1" applyProtection="1">
      <protection hidden="1"/>
    </xf>
    <xf numFmtId="2" fontId="2" fillId="6" borderId="7" xfId="0" applyFont="1" applyFill="1" applyBorder="1" applyAlignment="1" applyProtection="1">
      <alignment horizontal="center"/>
      <protection hidden="1"/>
    </xf>
    <xf numFmtId="2" fontId="0" fillId="7" borderId="31" xfId="0" applyFill="1" applyBorder="1"/>
    <xf numFmtId="2" fontId="4" fillId="7" borderId="32" xfId="0" applyFont="1" applyFill="1" applyBorder="1" applyAlignment="1" applyProtection="1">
      <alignment horizontal="center"/>
      <protection locked="0"/>
    </xf>
    <xf numFmtId="2" fontId="2" fillId="7" borderId="32" xfId="0" applyFont="1" applyFill="1" applyBorder="1" applyAlignment="1" applyProtection="1">
      <alignment horizontal="center"/>
      <protection locked="0"/>
    </xf>
    <xf numFmtId="2" fontId="7" fillId="7" borderId="32" xfId="0" applyFont="1" applyFill="1" applyBorder="1" applyAlignment="1" applyProtection="1">
      <alignment horizontal="center"/>
      <protection locked="0"/>
    </xf>
    <xf numFmtId="2" fontId="4" fillId="7" borderId="32" xfId="0" applyFont="1" applyFill="1" applyBorder="1" applyAlignment="1" applyProtection="1">
      <alignment horizontal="center" vertical="center"/>
      <protection locked="0" hidden="1"/>
    </xf>
    <xf numFmtId="2" fontId="10" fillId="7" borderId="32" xfId="0" applyFont="1" applyFill="1" applyBorder="1" applyAlignment="1" applyProtection="1">
      <alignment horizontal="center"/>
      <protection locked="0"/>
    </xf>
    <xf numFmtId="2" fontId="4" fillId="7" borderId="32" xfId="0" applyFont="1" applyFill="1" applyBorder="1" applyAlignment="1" applyProtection="1">
      <alignment horizontal="center"/>
      <protection hidden="1"/>
    </xf>
    <xf numFmtId="2" fontId="4" fillId="3" borderId="35" xfId="0" applyFont="1" applyFill="1" applyBorder="1" applyAlignment="1" applyProtection="1">
      <alignment horizontal="center" vertical="center"/>
      <protection locked="0" hidden="1"/>
    </xf>
    <xf numFmtId="2" fontId="4" fillId="2" borderId="34" xfId="0" applyFont="1" applyFill="1" applyBorder="1" applyAlignment="1" applyProtection="1">
      <alignment horizontal="center"/>
      <protection locked="0"/>
    </xf>
    <xf numFmtId="2" fontId="4" fillId="2" borderId="36" xfId="0" applyFont="1" applyFill="1" applyBorder="1" applyAlignment="1" applyProtection="1">
      <alignment horizontal="center"/>
      <protection hidden="1"/>
    </xf>
    <xf numFmtId="2" fontId="4" fillId="2" borderId="22" xfId="0" applyFont="1" applyFill="1" applyBorder="1" applyAlignment="1" applyProtection="1">
      <alignment horizontal="center"/>
      <protection locked="0" hidden="1"/>
    </xf>
    <xf numFmtId="49" fontId="5" fillId="3" borderId="16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6" xfId="0" applyNumberFormat="1" applyFont="1" applyFill="1" applyBorder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0" fillId="0" borderId="0" xfId="0" applyNumberFormat="1"/>
    <xf numFmtId="49" fontId="5" fillId="6" borderId="16" xfId="0" applyNumberFormat="1" applyFont="1" applyFill="1" applyBorder="1" applyAlignment="1" applyProtection="1">
      <alignment vertical="center"/>
      <protection locked="0"/>
    </xf>
    <xf numFmtId="49" fontId="5" fillId="6" borderId="14" xfId="0" applyNumberFormat="1" applyFont="1" applyFill="1" applyBorder="1" applyAlignment="1" applyProtection="1">
      <alignment vertical="center"/>
      <protection locked="0"/>
    </xf>
    <xf numFmtId="49" fontId="5" fillId="6" borderId="25" xfId="0" applyNumberFormat="1" applyFont="1" applyFill="1" applyBorder="1" applyAlignment="1" applyProtection="1">
      <alignment vertical="center"/>
      <protection locked="0"/>
    </xf>
    <xf numFmtId="49" fontId="5" fillId="3" borderId="20" xfId="0" applyNumberFormat="1" applyFont="1" applyFill="1" applyBorder="1" applyAlignment="1" applyProtection="1">
      <alignment horizontal="left"/>
      <protection locked="0"/>
    </xf>
    <xf numFmtId="49" fontId="5" fillId="3" borderId="21" xfId="0" applyNumberFormat="1" applyFont="1" applyFill="1" applyBorder="1" applyAlignment="1" applyProtection="1">
      <alignment horizontal="left"/>
      <protection locked="0"/>
    </xf>
    <xf numFmtId="49" fontId="5" fillId="3" borderId="21" xfId="0" applyNumberFormat="1" applyFont="1" applyFill="1" applyBorder="1" applyAlignment="1" applyProtection="1">
      <alignment horizontal="left" vertical="top"/>
      <protection locked="0" hidden="1"/>
    </xf>
    <xf numFmtId="2" fontId="13" fillId="3" borderId="10" xfId="0" applyFont="1" applyFill="1" applyBorder="1" applyAlignment="1" applyProtection="1">
      <alignment horizontal="left"/>
      <protection locked="0"/>
    </xf>
    <xf numFmtId="2" fontId="0" fillId="7" borderId="37" xfId="0" applyFill="1" applyBorder="1"/>
    <xf numFmtId="2" fontId="4" fillId="7" borderId="38" xfId="0" applyFont="1" applyFill="1" applyBorder="1" applyAlignment="1" applyProtection="1">
      <alignment horizontal="center"/>
      <protection locked="0"/>
    </xf>
    <xf numFmtId="2" fontId="2" fillId="7" borderId="38" xfId="0" applyFont="1" applyFill="1" applyBorder="1" applyAlignment="1" applyProtection="1">
      <alignment horizontal="center"/>
      <protection locked="0"/>
    </xf>
    <xf numFmtId="2" fontId="7" fillId="7" borderId="38" xfId="0" applyFont="1" applyFill="1" applyBorder="1" applyAlignment="1" applyProtection="1">
      <alignment horizontal="center"/>
      <protection locked="0"/>
    </xf>
    <xf numFmtId="2" fontId="4" fillId="7" borderId="38" xfId="0" applyFont="1" applyFill="1" applyBorder="1" applyAlignment="1" applyProtection="1">
      <alignment horizontal="center" vertical="center"/>
      <protection locked="0" hidden="1"/>
    </xf>
    <xf numFmtId="2" fontId="10" fillId="7" borderId="38" xfId="0" applyFont="1" applyFill="1" applyBorder="1" applyAlignment="1" applyProtection="1">
      <alignment horizontal="center"/>
      <protection locked="0"/>
    </xf>
    <xf numFmtId="2" fontId="4" fillId="7" borderId="38" xfId="0" applyFont="1" applyFill="1" applyBorder="1" applyAlignment="1" applyProtection="1">
      <alignment horizontal="center"/>
      <protection hidden="1"/>
    </xf>
    <xf numFmtId="2" fontId="10" fillId="7" borderId="39" xfId="0" applyFont="1" applyFill="1" applyBorder="1" applyProtection="1">
      <protection hidden="1"/>
    </xf>
    <xf numFmtId="49" fontId="5" fillId="3" borderId="16" xfId="0" applyNumberFormat="1" applyFont="1" applyFill="1" applyBorder="1" applyAlignment="1" applyProtection="1">
      <alignment vertical="top"/>
      <protection locked="0"/>
    </xf>
    <xf numFmtId="49" fontId="5" fillId="3" borderId="20" xfId="0" applyNumberFormat="1" applyFont="1" applyFill="1" applyBorder="1" applyAlignment="1" applyProtection="1">
      <alignment vertical="top"/>
      <protection locked="0"/>
    </xf>
    <xf numFmtId="49" fontId="5" fillId="3" borderId="21" xfId="0" applyNumberFormat="1" applyFont="1" applyFill="1" applyBorder="1" applyAlignment="1" applyProtection="1">
      <alignment vertical="top"/>
      <protection locked="0"/>
    </xf>
    <xf numFmtId="2" fontId="2" fillId="3" borderId="2" xfId="0" applyFont="1" applyFill="1" applyBorder="1" applyAlignment="1" applyProtection="1">
      <alignment horizontal="left"/>
      <protection locked="0"/>
    </xf>
    <xf numFmtId="0" fontId="1" fillId="0" borderId="0" xfId="1" applyBorder="1" applyAlignment="1">
      <alignment vertical="center" wrapText="1"/>
    </xf>
    <xf numFmtId="2" fontId="5" fillId="7" borderId="37" xfId="0" applyFont="1" applyFill="1" applyBorder="1" applyAlignment="1" applyProtection="1">
      <alignment horizontal="right"/>
      <protection hidden="1"/>
    </xf>
    <xf numFmtId="2" fontId="5" fillId="7" borderId="38" xfId="0" applyFont="1" applyFill="1" applyBorder="1" applyAlignment="1">
      <alignment horizontal="left"/>
    </xf>
    <xf numFmtId="49" fontId="5" fillId="3" borderId="40" xfId="0" applyNumberFormat="1" applyFont="1" applyFill="1" applyBorder="1" applyAlignment="1" applyProtection="1">
      <alignment vertical="center"/>
      <protection locked="0"/>
    </xf>
    <xf numFmtId="2" fontId="5" fillId="6" borderId="41" xfId="0" applyFont="1" applyFill="1" applyBorder="1" applyAlignment="1" applyProtection="1">
      <alignment vertical="center"/>
      <protection locked="0"/>
    </xf>
    <xf numFmtId="2" fontId="5" fillId="6" borderId="42" xfId="0" applyFont="1" applyFill="1" applyBorder="1" applyAlignment="1" applyProtection="1">
      <alignment vertical="center"/>
      <protection locked="0"/>
    </xf>
    <xf numFmtId="2" fontId="5" fillId="6" borderId="42" xfId="0" applyFont="1" applyFill="1" applyBorder="1" applyAlignment="1" applyProtection="1">
      <alignment horizontal="center" vertical="center"/>
      <protection locked="0" hidden="1"/>
    </xf>
    <xf numFmtId="2" fontId="10" fillId="6" borderId="42" xfId="0" applyFont="1" applyFill="1" applyBorder="1" applyAlignment="1" applyProtection="1">
      <alignment vertical="center"/>
      <protection locked="0"/>
    </xf>
    <xf numFmtId="2" fontId="5" fillId="6" borderId="42" xfId="0" applyFont="1" applyFill="1" applyBorder="1" applyAlignment="1" applyProtection="1">
      <alignment horizontal="center" vertical="center"/>
      <protection hidden="1"/>
    </xf>
    <xf numFmtId="2" fontId="5" fillId="6" borderId="42" xfId="0" applyFont="1" applyFill="1" applyBorder="1" applyAlignment="1" applyProtection="1">
      <alignment vertical="center"/>
      <protection hidden="1"/>
    </xf>
    <xf numFmtId="2" fontId="10" fillId="6" borderId="43" xfId="0" applyFont="1" applyFill="1" applyBorder="1" applyAlignment="1" applyProtection="1">
      <alignment vertical="center"/>
      <protection hidden="1"/>
    </xf>
    <xf numFmtId="49" fontId="5" fillId="3" borderId="25" xfId="0" applyNumberFormat="1" applyFont="1" applyFill="1" applyBorder="1" applyAlignment="1" applyProtection="1">
      <alignment vertical="center"/>
      <protection locked="0"/>
    </xf>
    <xf numFmtId="2" fontId="5" fillId="6" borderId="26" xfId="0" applyFont="1" applyFill="1" applyBorder="1" applyAlignment="1" applyProtection="1">
      <alignment vertical="center"/>
      <protection locked="0"/>
    </xf>
    <xf numFmtId="2" fontId="5" fillId="6" borderId="29" xfId="0" applyFont="1" applyFill="1" applyBorder="1" applyAlignment="1" applyProtection="1">
      <alignment vertical="center"/>
      <protection locked="0"/>
    </xf>
    <xf numFmtId="2" fontId="5" fillId="6" borderId="29" xfId="0" applyFont="1" applyFill="1" applyBorder="1" applyAlignment="1" applyProtection="1">
      <alignment horizontal="center" vertical="center"/>
      <protection locked="0" hidden="1"/>
    </xf>
    <xf numFmtId="2" fontId="10" fillId="6" borderId="29" xfId="0" applyFont="1" applyFill="1" applyBorder="1" applyAlignment="1" applyProtection="1">
      <alignment vertical="center"/>
      <protection locked="0"/>
    </xf>
    <xf numFmtId="2" fontId="5" fillId="6" borderId="29" xfId="0" applyFont="1" applyFill="1" applyBorder="1" applyAlignment="1" applyProtection="1">
      <alignment horizontal="center" vertical="center"/>
      <protection hidden="1"/>
    </xf>
    <xf numFmtId="2" fontId="5" fillId="6" borderId="29" xfId="0" applyFont="1" applyFill="1" applyBorder="1" applyAlignment="1" applyProtection="1">
      <alignment vertical="center"/>
      <protection hidden="1"/>
    </xf>
    <xf numFmtId="2" fontId="10" fillId="6" borderId="44" xfId="0" applyFont="1" applyFill="1" applyBorder="1" applyAlignment="1" applyProtection="1">
      <alignment vertical="center"/>
      <protection hidden="1"/>
    </xf>
    <xf numFmtId="2" fontId="2" fillId="5" borderId="5" xfId="0" applyFont="1" applyFill="1" applyBorder="1" applyAlignment="1" applyProtection="1">
      <alignment horizontal="center"/>
      <protection locked="0"/>
    </xf>
    <xf numFmtId="0" fontId="2" fillId="6" borderId="5" xfId="0" applyNumberFormat="1" applyFont="1" applyFill="1" applyBorder="1" applyAlignment="1" applyProtection="1">
      <alignment horizontal="center"/>
      <protection hidden="1"/>
    </xf>
    <xf numFmtId="1" fontId="8" fillId="7" borderId="45" xfId="0" applyNumberFormat="1" applyFont="1" applyFill="1" applyBorder="1"/>
    <xf numFmtId="1" fontId="8" fillId="7" borderId="46" xfId="0" applyNumberFormat="1" applyFont="1" applyFill="1" applyBorder="1"/>
    <xf numFmtId="1" fontId="8" fillId="7" borderId="47" xfId="0" applyNumberFormat="1" applyFont="1" applyFill="1" applyBorder="1"/>
    <xf numFmtId="2" fontId="17" fillId="0" borderId="0" xfId="0" applyFont="1" applyFill="1" applyProtection="1">
      <protection locked="0"/>
    </xf>
    <xf numFmtId="2" fontId="2" fillId="7" borderId="31" xfId="0" applyFont="1" applyFill="1" applyBorder="1" applyAlignment="1" applyProtection="1">
      <alignment horizontal="center"/>
      <protection hidden="1"/>
    </xf>
    <xf numFmtId="2" fontId="5" fillId="7" borderId="31" xfId="0" applyFont="1" applyFill="1" applyBorder="1" applyAlignment="1" applyProtection="1">
      <alignment horizontal="right"/>
      <protection hidden="1"/>
    </xf>
    <xf numFmtId="2" fontId="5" fillId="7" borderId="32" xfId="0" applyFont="1" applyFill="1" applyBorder="1" applyAlignment="1">
      <alignment horizontal="left"/>
    </xf>
    <xf numFmtId="2" fontId="6" fillId="3" borderId="10" xfId="0" applyFont="1" applyFill="1" applyBorder="1" applyAlignment="1" applyProtection="1">
      <alignment horizontal="center"/>
      <protection hidden="1"/>
    </xf>
    <xf numFmtId="2" fontId="6" fillId="3" borderId="10" xfId="0" applyFont="1" applyFill="1" applyBorder="1" applyAlignment="1" applyProtection="1">
      <alignment horizontal="left"/>
      <protection hidden="1"/>
    </xf>
    <xf numFmtId="2" fontId="10" fillId="3" borderId="48" xfId="0" applyFont="1" applyFill="1" applyBorder="1" applyAlignment="1" applyProtection="1">
      <alignment horizontal="left"/>
      <protection hidden="1"/>
    </xf>
    <xf numFmtId="49" fontId="5" fillId="3" borderId="16" xfId="0" applyNumberFormat="1" applyFont="1" applyFill="1" applyBorder="1" applyAlignment="1" applyProtection="1">
      <alignment horizontal="left" vertical="top"/>
      <protection locked="0"/>
    </xf>
    <xf numFmtId="49" fontId="5" fillId="3" borderId="20" xfId="0" applyNumberFormat="1" applyFont="1" applyFill="1" applyBorder="1" applyAlignment="1" applyProtection="1">
      <alignment horizontal="left" vertical="top"/>
      <protection locked="0"/>
    </xf>
    <xf numFmtId="49" fontId="5" fillId="3" borderId="21" xfId="0" applyNumberFormat="1" applyFont="1" applyFill="1" applyBorder="1" applyAlignment="1" applyProtection="1">
      <alignment horizontal="left" vertical="top"/>
      <protection locked="0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92D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647700</xdr:colOff>
      <xdr:row>65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05700" cy="106203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O12" sqref="O12"/>
    </sheetView>
  </sheetViews>
  <sheetFormatPr baseColWidth="10" defaultRowHeight="12.7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Normal="100" workbookViewId="0">
      <selection activeCell="B33" sqref="B33"/>
    </sheetView>
  </sheetViews>
  <sheetFormatPr baseColWidth="10" defaultRowHeight="15"/>
  <cols>
    <col min="1" max="1" width="12.85546875" style="20" bestFit="1" customWidth="1"/>
    <col min="2" max="2" width="11.42578125" style="20"/>
    <col min="3" max="3" width="38.28515625" style="164" customWidth="1"/>
    <col min="5" max="5" width="18.7109375" customWidth="1"/>
  </cols>
  <sheetData>
    <row r="1" spans="1:5" ht="16.5" thickBot="1">
      <c r="A1" s="185" t="s">
        <v>53</v>
      </c>
      <c r="B1" s="186" t="s">
        <v>166</v>
      </c>
      <c r="C1" s="186" t="s">
        <v>40</v>
      </c>
      <c r="D1" s="186" t="s">
        <v>52</v>
      </c>
      <c r="E1" s="187" t="s">
        <v>51</v>
      </c>
    </row>
    <row r="2" spans="1:5" ht="15" customHeight="1">
      <c r="A2" s="184">
        <v>1</v>
      </c>
      <c r="B2" s="184" t="s">
        <v>64</v>
      </c>
      <c r="C2" s="184" t="s">
        <v>22</v>
      </c>
      <c r="D2" s="183">
        <v>0</v>
      </c>
      <c r="E2" s="184" t="s">
        <v>63</v>
      </c>
    </row>
    <row r="3" spans="1:5" ht="15" customHeight="1">
      <c r="A3" s="184">
        <v>2</v>
      </c>
      <c r="B3" s="184">
        <v>160</v>
      </c>
      <c r="C3" s="184" t="s">
        <v>23</v>
      </c>
      <c r="D3" s="183">
        <v>0</v>
      </c>
      <c r="E3" s="184" t="s">
        <v>47</v>
      </c>
    </row>
    <row r="4" spans="1:5" ht="15" customHeight="1">
      <c r="A4" s="184">
        <v>3</v>
      </c>
      <c r="B4" s="184">
        <v>24</v>
      </c>
      <c r="C4" s="184" t="s">
        <v>24</v>
      </c>
      <c r="D4" s="183">
        <v>0</v>
      </c>
      <c r="E4" s="184" t="s">
        <v>42</v>
      </c>
    </row>
    <row r="5" spans="1:5" ht="15" customHeight="1">
      <c r="A5" s="184">
        <v>4</v>
      </c>
      <c r="B5" s="184">
        <v>28</v>
      </c>
      <c r="C5" s="184" t="s">
        <v>25</v>
      </c>
      <c r="D5" s="183">
        <v>0</v>
      </c>
      <c r="E5" s="184" t="s">
        <v>42</v>
      </c>
    </row>
    <row r="6" spans="1:5" ht="15" customHeight="1">
      <c r="A6" s="184">
        <v>5</v>
      </c>
      <c r="B6" s="184">
        <v>21</v>
      </c>
      <c r="C6" s="184" t="s">
        <v>26</v>
      </c>
      <c r="D6" s="183">
        <v>0</v>
      </c>
      <c r="E6" s="184" t="s">
        <v>58</v>
      </c>
    </row>
    <row r="7" spans="1:5" ht="15" customHeight="1">
      <c r="A7" s="184">
        <v>6</v>
      </c>
      <c r="B7" s="184">
        <v>22</v>
      </c>
      <c r="C7" s="184" t="s">
        <v>27</v>
      </c>
      <c r="D7" s="183">
        <v>0</v>
      </c>
      <c r="E7" s="184" t="s">
        <v>144</v>
      </c>
    </row>
    <row r="8" spans="1:5" ht="15" customHeight="1">
      <c r="A8" s="184">
        <v>7</v>
      </c>
      <c r="B8" s="184">
        <v>21</v>
      </c>
      <c r="C8" s="184" t="s">
        <v>28</v>
      </c>
      <c r="D8" s="183">
        <v>0</v>
      </c>
      <c r="E8" s="184" t="s">
        <v>59</v>
      </c>
    </row>
    <row r="9" spans="1:5" ht="15" customHeight="1">
      <c r="A9" s="184">
        <v>8</v>
      </c>
      <c r="B9" s="184">
        <v>17</v>
      </c>
      <c r="C9" s="184" t="s">
        <v>43</v>
      </c>
      <c r="D9" s="183">
        <v>0</v>
      </c>
      <c r="E9" s="184" t="s">
        <v>54</v>
      </c>
    </row>
    <row r="10" spans="1:5" ht="15" customHeight="1">
      <c r="A10" s="184">
        <v>9</v>
      </c>
      <c r="B10" s="184">
        <v>17</v>
      </c>
      <c r="C10" s="184" t="s">
        <v>29</v>
      </c>
      <c r="D10" s="183">
        <v>0</v>
      </c>
      <c r="E10" s="184" t="s">
        <v>55</v>
      </c>
    </row>
    <row r="11" spans="1:5" ht="15" customHeight="1">
      <c r="A11" s="184">
        <v>10</v>
      </c>
      <c r="B11" s="184" t="s">
        <v>66</v>
      </c>
      <c r="C11" s="184" t="s">
        <v>44</v>
      </c>
      <c r="D11" s="183">
        <v>0</v>
      </c>
      <c r="E11" s="184" t="s">
        <v>56</v>
      </c>
    </row>
    <row r="12" spans="1:5" ht="15" customHeight="1">
      <c r="A12" s="184">
        <v>11</v>
      </c>
      <c r="B12" s="184" t="s">
        <v>66</v>
      </c>
      <c r="C12" s="184" t="s">
        <v>45</v>
      </c>
      <c r="D12" s="183">
        <v>0</v>
      </c>
      <c r="E12" s="184" t="s">
        <v>57</v>
      </c>
    </row>
    <row r="13" spans="1:5" ht="15" customHeight="1">
      <c r="A13" s="184">
        <v>12</v>
      </c>
      <c r="B13" s="184">
        <v>210</v>
      </c>
      <c r="C13" s="184" t="s">
        <v>50</v>
      </c>
      <c r="D13" s="183">
        <v>0</v>
      </c>
      <c r="E13" s="184" t="s">
        <v>67</v>
      </c>
    </row>
    <row r="14" spans="1:5" ht="15" customHeight="1">
      <c r="A14" s="184">
        <v>13</v>
      </c>
      <c r="B14" s="184">
        <v>210</v>
      </c>
      <c r="C14" s="184" t="s">
        <v>49</v>
      </c>
      <c r="D14" s="183">
        <v>0</v>
      </c>
      <c r="E14" s="184" t="s">
        <v>67</v>
      </c>
    </row>
    <row r="15" spans="1:5" ht="15" customHeight="1">
      <c r="A15" s="184">
        <v>14</v>
      </c>
      <c r="B15" s="184" t="s">
        <v>62</v>
      </c>
      <c r="C15" s="184" t="s">
        <v>30</v>
      </c>
      <c r="D15" s="183">
        <v>0</v>
      </c>
      <c r="E15" s="184" t="s">
        <v>41</v>
      </c>
    </row>
    <row r="16" spans="1:5" ht="15" customHeight="1">
      <c r="A16" s="184">
        <v>15</v>
      </c>
      <c r="B16" s="184">
        <v>40</v>
      </c>
      <c r="C16" s="184" t="s">
        <v>31</v>
      </c>
      <c r="D16" s="183">
        <v>0</v>
      </c>
      <c r="E16" s="184" t="s">
        <v>46</v>
      </c>
    </row>
    <row r="17" spans="1:5" ht="15" customHeight="1">
      <c r="A17" s="184">
        <v>16</v>
      </c>
      <c r="B17" s="184" t="s">
        <v>65</v>
      </c>
      <c r="C17" s="184" t="s">
        <v>32</v>
      </c>
      <c r="D17" s="183">
        <v>0</v>
      </c>
      <c r="E17" s="184" t="s">
        <v>42</v>
      </c>
    </row>
    <row r="18" spans="1:5" ht="15" customHeight="1">
      <c r="A18" s="184">
        <v>17</v>
      </c>
      <c r="B18" s="184">
        <v>22</v>
      </c>
      <c r="C18" s="184" t="s">
        <v>33</v>
      </c>
      <c r="D18" s="183">
        <v>0</v>
      </c>
      <c r="E18" s="184" t="s">
        <v>60</v>
      </c>
    </row>
    <row r="19" spans="1:5" ht="15" customHeight="1">
      <c r="A19" s="184">
        <v>18</v>
      </c>
      <c r="B19" s="184">
        <v>50</v>
      </c>
      <c r="C19" s="184" t="s">
        <v>34</v>
      </c>
      <c r="D19" s="183">
        <v>0</v>
      </c>
      <c r="E19" s="184" t="s">
        <v>48</v>
      </c>
    </row>
    <row r="20" spans="1:5" ht="15" customHeight="1">
      <c r="A20" s="184">
        <v>19</v>
      </c>
      <c r="B20" s="184">
        <v>52</v>
      </c>
      <c r="C20" s="184" t="s">
        <v>39</v>
      </c>
      <c r="D20" s="183">
        <v>0</v>
      </c>
      <c r="E20" s="184" t="s">
        <v>48</v>
      </c>
    </row>
    <row r="21" spans="1:5" ht="15" customHeight="1">
      <c r="A21" s="184">
        <v>20</v>
      </c>
      <c r="B21" s="184">
        <v>199</v>
      </c>
      <c r="C21" s="184" t="s">
        <v>35</v>
      </c>
      <c r="D21" s="183">
        <v>0</v>
      </c>
      <c r="E21" s="184" t="s">
        <v>42</v>
      </c>
    </row>
    <row r="22" spans="1:5" ht="15" customHeight="1">
      <c r="A22" s="184">
        <v>21</v>
      </c>
      <c r="B22" s="184" t="s">
        <v>61</v>
      </c>
      <c r="C22" s="184" t="s">
        <v>36</v>
      </c>
      <c r="D22" s="183">
        <v>0</v>
      </c>
      <c r="E22" s="184" t="s">
        <v>42</v>
      </c>
    </row>
    <row r="23" spans="1:5" ht="15" customHeight="1">
      <c r="A23" s="184">
        <v>22</v>
      </c>
      <c r="B23" s="184">
        <v>90</v>
      </c>
      <c r="C23" s="184" t="s">
        <v>37</v>
      </c>
      <c r="D23" s="183">
        <v>0</v>
      </c>
      <c r="E23" s="184" t="s">
        <v>42</v>
      </c>
    </row>
    <row r="24" spans="1:5" ht="15" customHeight="1">
      <c r="A24" s="184">
        <v>23</v>
      </c>
      <c r="B24" s="184">
        <v>90</v>
      </c>
      <c r="C24" s="184" t="s">
        <v>38</v>
      </c>
      <c r="D24" s="183">
        <v>0</v>
      </c>
      <c r="E24" s="184" t="s">
        <v>42</v>
      </c>
    </row>
  </sheetData>
  <printOptions headings="1"/>
  <pageMargins left="0.70866141732283472" right="0.70866141732283472" top="0.78740157480314965" bottom="0.78740157480314965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zoomScaleNormal="100" workbookViewId="0">
      <pane ySplit="11" topLeftCell="A108" activePane="bottomLeft" state="frozen"/>
      <selection pane="bottomLeft" activeCell="N128" sqref="N128"/>
    </sheetView>
  </sheetViews>
  <sheetFormatPr baseColWidth="10" defaultRowHeight="12.75"/>
  <cols>
    <col min="1" max="1" width="3.140625" customWidth="1"/>
    <col min="2" max="2" width="14" style="144" customWidth="1"/>
    <col min="3" max="4" width="10.85546875" customWidth="1"/>
    <col min="5" max="5" width="12.140625" customWidth="1"/>
    <col min="6" max="6" width="15.42578125" bestFit="1" customWidth="1"/>
    <col min="7" max="7" width="12.7109375" style="31" customWidth="1"/>
    <col min="8" max="8" width="22.5703125" customWidth="1"/>
    <col min="9" max="9" width="17.42578125" customWidth="1"/>
    <col min="10" max="10" width="14.7109375" style="58" customWidth="1"/>
    <col min="11" max="11" width="13.140625" style="31" customWidth="1"/>
    <col min="12" max="12" width="10.85546875" customWidth="1"/>
    <col min="13" max="13" width="12.85546875" bestFit="1" customWidth="1"/>
    <col min="14" max="14" width="12.7109375" style="52" bestFit="1" customWidth="1"/>
  </cols>
  <sheetData>
    <row r="1" spans="1:14">
      <c r="A1" s="1"/>
      <c r="B1" s="143"/>
      <c r="C1" s="8"/>
      <c r="D1" s="8"/>
      <c r="E1" s="8"/>
      <c r="F1" s="8"/>
      <c r="G1" s="30"/>
      <c r="I1" s="8"/>
      <c r="K1" s="59"/>
      <c r="L1" s="4"/>
      <c r="M1" s="4"/>
      <c r="N1" s="50"/>
    </row>
    <row r="2" spans="1:14">
      <c r="A2" s="1"/>
      <c r="B2" s="19" t="s">
        <v>0</v>
      </c>
      <c r="C2" s="14"/>
      <c r="D2" s="8"/>
      <c r="E2" s="8"/>
      <c r="F2" s="8"/>
      <c r="G2" s="30"/>
      <c r="H2" s="53"/>
      <c r="I2" s="8"/>
      <c r="K2" s="59"/>
      <c r="L2" s="4"/>
      <c r="M2" s="4"/>
      <c r="N2" s="50"/>
    </row>
    <row r="3" spans="1:14">
      <c r="A3" s="1"/>
      <c r="B3" s="143"/>
      <c r="C3" s="8"/>
      <c r="D3" s="8"/>
      <c r="E3" s="8"/>
      <c r="F3" s="8"/>
      <c r="G3" s="30"/>
      <c r="H3" s="188" t="s">
        <v>98</v>
      </c>
      <c r="I3" s="8"/>
      <c r="K3" s="59"/>
      <c r="L3" s="4"/>
      <c r="M3" s="4"/>
      <c r="N3" s="50"/>
    </row>
    <row r="4" spans="1:14">
      <c r="A4" s="1"/>
      <c r="B4" s="19"/>
      <c r="C4" s="14"/>
      <c r="D4" s="8"/>
      <c r="E4" s="8"/>
      <c r="F4" s="8"/>
      <c r="G4" s="30"/>
      <c r="H4" s="188" t="s">
        <v>100</v>
      </c>
      <c r="I4" s="8"/>
      <c r="K4" s="59"/>
      <c r="L4" s="4"/>
      <c r="M4" s="4"/>
      <c r="N4" s="50"/>
    </row>
    <row r="5" spans="1:14">
      <c r="A5" s="1"/>
      <c r="B5" s="19"/>
      <c r="C5" s="14"/>
      <c r="D5" s="8"/>
      <c r="E5" s="8"/>
      <c r="F5" s="8"/>
      <c r="G5" s="30"/>
      <c r="H5" s="188" t="s">
        <v>101</v>
      </c>
      <c r="I5" s="8"/>
      <c r="J5" s="53"/>
      <c r="K5" s="59"/>
      <c r="L5" s="4"/>
      <c r="M5" s="4"/>
      <c r="N5" s="50"/>
    </row>
    <row r="6" spans="1:14" ht="13.5" thickBot="1"/>
    <row r="7" spans="1:14">
      <c r="A7" s="3"/>
      <c r="B7" s="145" t="s">
        <v>1</v>
      </c>
      <c r="C7" s="92" t="s">
        <v>74</v>
      </c>
      <c r="D7" s="93"/>
      <c r="E7" s="93"/>
      <c r="F7" s="93"/>
      <c r="G7" s="94"/>
      <c r="H7" s="92" t="s">
        <v>78</v>
      </c>
      <c r="I7" s="92" t="s">
        <v>80</v>
      </c>
      <c r="J7" s="95"/>
      <c r="K7" s="96"/>
      <c r="L7" s="97"/>
      <c r="M7" s="97"/>
      <c r="N7" s="98"/>
    </row>
    <row r="8" spans="1:14">
      <c r="A8" s="3"/>
      <c r="B8" s="146"/>
      <c r="C8" s="32" t="s">
        <v>2</v>
      </c>
      <c r="D8" s="33" t="s">
        <v>76</v>
      </c>
      <c r="E8" s="34" t="s">
        <v>99</v>
      </c>
      <c r="F8" s="32" t="s">
        <v>102</v>
      </c>
      <c r="G8" s="36" t="s">
        <v>7</v>
      </c>
      <c r="H8" s="99"/>
      <c r="I8" s="49" t="s">
        <v>103</v>
      </c>
      <c r="J8" s="35" t="s">
        <v>167</v>
      </c>
      <c r="K8" s="37" t="s">
        <v>10</v>
      </c>
      <c r="L8" s="38" t="s">
        <v>5</v>
      </c>
      <c r="M8" s="37" t="s">
        <v>9</v>
      </c>
      <c r="N8" s="100" t="s">
        <v>12</v>
      </c>
    </row>
    <row r="9" spans="1:14">
      <c r="A9" s="3"/>
      <c r="B9" s="146"/>
      <c r="C9" s="39"/>
      <c r="D9" s="40"/>
      <c r="E9" s="41" t="s">
        <v>4</v>
      </c>
      <c r="F9" s="42" t="s">
        <v>13</v>
      </c>
      <c r="G9" s="44" t="s">
        <v>8</v>
      </c>
      <c r="H9" s="42" t="s">
        <v>76</v>
      </c>
      <c r="I9" s="42" t="s">
        <v>85</v>
      </c>
      <c r="J9" s="43" t="s">
        <v>15</v>
      </c>
      <c r="K9" s="45" t="s">
        <v>11</v>
      </c>
      <c r="L9" s="46" t="s">
        <v>6</v>
      </c>
      <c r="M9" s="45" t="s">
        <v>6</v>
      </c>
      <c r="N9" s="101" t="s">
        <v>6</v>
      </c>
    </row>
    <row r="10" spans="1:14" ht="13.5" thickBot="1">
      <c r="A10" s="3"/>
      <c r="B10" s="147"/>
      <c r="C10" s="102"/>
      <c r="D10" s="103"/>
      <c r="E10" s="104"/>
      <c r="F10" s="104" t="s">
        <v>14</v>
      </c>
      <c r="G10" s="105"/>
      <c r="H10" s="106"/>
      <c r="I10" s="107" t="s">
        <v>3</v>
      </c>
      <c r="J10" s="108"/>
      <c r="K10" s="109"/>
      <c r="L10" s="110"/>
      <c r="M10" s="111"/>
      <c r="N10" s="112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54"/>
      <c r="K11" s="6"/>
      <c r="L11" s="5"/>
      <c r="M11" s="5"/>
      <c r="N11" s="51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54"/>
      <c r="K12" s="6"/>
      <c r="L12" s="5"/>
      <c r="M12" s="5"/>
      <c r="N12" s="51"/>
    </row>
    <row r="13" spans="1:14">
      <c r="A13" s="3"/>
      <c r="B13" s="16" t="s">
        <v>168</v>
      </c>
      <c r="D13" s="8"/>
      <c r="E13" s="13"/>
      <c r="F13" s="13"/>
      <c r="G13" s="17"/>
      <c r="H13" s="9"/>
      <c r="I13" s="5"/>
      <c r="J13" s="51"/>
      <c r="K13" s="6"/>
      <c r="L13" s="5"/>
      <c r="M13" s="5"/>
      <c r="N13" s="51"/>
    </row>
    <row r="14" spans="1:14" ht="13.5" thickBot="1">
      <c r="A14" s="3"/>
      <c r="B14" s="18"/>
      <c r="C14" s="15"/>
      <c r="D14" s="12"/>
      <c r="E14" s="13"/>
      <c r="F14" s="13"/>
      <c r="G14" s="17"/>
      <c r="H14" s="9"/>
      <c r="I14" s="10"/>
      <c r="J14" s="54"/>
      <c r="K14" s="6"/>
      <c r="L14" s="5"/>
      <c r="M14" s="5"/>
      <c r="N14" s="51"/>
    </row>
    <row r="15" spans="1:14">
      <c r="A15" s="3"/>
      <c r="B15" s="167" t="s">
        <v>75</v>
      </c>
      <c r="C15" s="168" t="s">
        <v>148</v>
      </c>
      <c r="D15" s="169"/>
      <c r="E15" s="169"/>
      <c r="F15" s="169"/>
      <c r="G15" s="170"/>
      <c r="H15" s="169"/>
      <c r="I15" s="169"/>
      <c r="J15" s="171"/>
      <c r="K15" s="172"/>
      <c r="L15" s="173"/>
      <c r="M15" s="173"/>
      <c r="N15" s="174"/>
    </row>
    <row r="16" spans="1:14" ht="13.5" thickBot="1">
      <c r="A16" s="3"/>
      <c r="B16" s="175"/>
      <c r="C16" s="176"/>
      <c r="D16" s="177"/>
      <c r="E16" s="177"/>
      <c r="F16" s="177"/>
      <c r="G16" s="178"/>
      <c r="H16" s="177"/>
      <c r="I16" s="177"/>
      <c r="J16" s="179"/>
      <c r="K16" s="180"/>
      <c r="L16" s="181"/>
      <c r="M16" s="181"/>
      <c r="N16" s="182"/>
    </row>
    <row r="17" spans="2:14" s="1" customFormat="1" ht="15" customHeight="1">
      <c r="B17" s="160" t="s">
        <v>68</v>
      </c>
      <c r="C17" s="113" t="s">
        <v>147</v>
      </c>
      <c r="D17" s="114"/>
      <c r="E17" s="114"/>
      <c r="F17" s="114"/>
      <c r="G17" s="63"/>
      <c r="H17" s="115"/>
      <c r="I17" s="115"/>
      <c r="J17" s="116"/>
      <c r="K17" s="117"/>
      <c r="L17" s="118"/>
      <c r="M17" s="118"/>
      <c r="N17" s="119"/>
    </row>
    <row r="18" spans="2:14" s="1" customFormat="1" ht="11.25">
      <c r="B18" s="161"/>
      <c r="C18" s="28">
        <v>0</v>
      </c>
      <c r="D18" s="129" t="s">
        <v>16</v>
      </c>
      <c r="E18" s="28">
        <v>40</v>
      </c>
      <c r="F18" s="28">
        <v>0.5</v>
      </c>
      <c r="G18" s="48">
        <f>IF((AND(NOT(C18=""),NOT(F18=""))),F18*C18,(""))</f>
        <v>0</v>
      </c>
      <c r="H18" s="11"/>
      <c r="I18" s="11"/>
      <c r="J18" s="25"/>
      <c r="K18" s="25" t="str">
        <f>IF((AND(NOT(C18=""),NOT(I18=""))),I18*C18,(""))</f>
        <v/>
      </c>
      <c r="L18" s="47">
        <f>IF((AND(NOT(G18=""),NOT(E18=""))),E18*G18,(""))</f>
        <v>0</v>
      </c>
      <c r="M18" s="47" t="str">
        <f>IF((AND(NOT(J18=""),NOT(K18=""))),K18*J18,(""))</f>
        <v/>
      </c>
      <c r="N18" s="69">
        <f>IF((AND(L18="",M18="")),"",SUM(L18,M18))</f>
        <v>0</v>
      </c>
    </row>
    <row r="19" spans="2:14" s="1" customFormat="1" ht="12" thickBot="1">
      <c r="B19" s="162"/>
      <c r="C19" s="70"/>
      <c r="D19" s="71"/>
      <c r="E19" s="71"/>
      <c r="F19" s="72"/>
      <c r="G19" s="73"/>
      <c r="H19" s="70"/>
      <c r="I19" s="70"/>
      <c r="J19" s="74"/>
      <c r="K19" s="75"/>
      <c r="L19" s="76" t="s">
        <v>142</v>
      </c>
      <c r="M19" s="77" t="str">
        <f>B17</f>
        <v>1.1</v>
      </c>
      <c r="N19" s="78">
        <f>IF((AND(L18="",M18="")),"",SUM(L18,M18))</f>
        <v>0</v>
      </c>
    </row>
    <row r="20" spans="2:14" s="1" customFormat="1" ht="15" customHeight="1">
      <c r="B20" s="160" t="s">
        <v>69</v>
      </c>
      <c r="C20" s="113" t="s">
        <v>149</v>
      </c>
      <c r="D20" s="114"/>
      <c r="E20" s="114"/>
      <c r="F20" s="114"/>
      <c r="G20" s="63"/>
      <c r="H20" s="115"/>
      <c r="I20" s="115"/>
      <c r="J20" s="116"/>
      <c r="K20" s="117"/>
      <c r="L20" s="118"/>
      <c r="M20" s="118"/>
      <c r="N20" s="119"/>
    </row>
    <row r="21" spans="2:14" s="1" customFormat="1" ht="11.25">
      <c r="B21" s="161"/>
      <c r="C21" s="28">
        <v>0</v>
      </c>
      <c r="D21" s="129" t="s">
        <v>146</v>
      </c>
      <c r="E21" s="28">
        <v>40</v>
      </c>
      <c r="F21" s="28">
        <v>0.5</v>
      </c>
      <c r="G21" s="48">
        <f>IF((AND(NOT(C21=""),NOT(F21=""))),F21*C21,(""))</f>
        <v>0</v>
      </c>
      <c r="H21" s="11"/>
      <c r="I21" s="11"/>
      <c r="J21" s="25"/>
      <c r="K21" s="25" t="str">
        <f>IF((AND(NOT(C21=""),NOT(I21=""))),I21*C21,(""))</f>
        <v/>
      </c>
      <c r="L21" s="47">
        <f>IF((AND(NOT(G21=""),NOT(E21=""))),E21*G21,(""))</f>
        <v>0</v>
      </c>
      <c r="M21" s="47" t="str">
        <f>IF((AND(NOT(J21=""),NOT(K21=""))),K21*J21,(""))</f>
        <v/>
      </c>
      <c r="N21" s="69">
        <f>IF((AND(L21="",M21="")),"",SUM(L21,M21))</f>
        <v>0</v>
      </c>
    </row>
    <row r="22" spans="2:14" s="1" customFormat="1" ht="12" thickBot="1">
      <c r="B22" s="162"/>
      <c r="C22" s="70"/>
      <c r="D22" s="71"/>
      <c r="E22" s="71"/>
      <c r="F22" s="72"/>
      <c r="G22" s="73"/>
      <c r="H22" s="70"/>
      <c r="I22" s="70"/>
      <c r="J22" s="74"/>
      <c r="K22" s="75"/>
      <c r="L22" s="76" t="s">
        <v>142</v>
      </c>
      <c r="M22" s="77" t="str">
        <f>B20</f>
        <v>1.2</v>
      </c>
      <c r="N22" s="78">
        <f>IF((AND(L21="",M21="")),"",SUM(L21,M21))</f>
        <v>0</v>
      </c>
    </row>
    <row r="23" spans="2:14" s="1" customFormat="1" ht="13.5" customHeight="1">
      <c r="B23" s="160" t="s">
        <v>70</v>
      </c>
      <c r="C23" s="113" t="s">
        <v>150</v>
      </c>
      <c r="D23" s="114"/>
      <c r="E23" s="114"/>
      <c r="F23" s="114"/>
      <c r="G23" s="63"/>
      <c r="H23" s="115"/>
      <c r="I23" s="115"/>
      <c r="J23" s="116"/>
      <c r="K23" s="117"/>
      <c r="L23" s="118"/>
      <c r="M23" s="118"/>
      <c r="N23" s="119"/>
    </row>
    <row r="24" spans="2:14" s="1" customFormat="1" ht="13.5" customHeight="1">
      <c r="B24" s="161"/>
      <c r="C24" s="28">
        <v>0</v>
      </c>
      <c r="D24" s="129" t="s">
        <v>16</v>
      </c>
      <c r="E24" s="28">
        <v>40</v>
      </c>
      <c r="F24" s="28">
        <v>0.2</v>
      </c>
      <c r="G24" s="48">
        <f>IF((AND(NOT(C24=""),NOT(F24=""))),F24*C24,(""))</f>
        <v>0</v>
      </c>
      <c r="H24" s="11"/>
      <c r="I24" s="11"/>
      <c r="J24" s="25"/>
      <c r="K24" s="25" t="str">
        <f>IF((AND(NOT(C24=""),NOT(I24=""))),I24*C24,(""))</f>
        <v/>
      </c>
      <c r="L24" s="47">
        <f>IF((AND(NOT(G24=""),NOT(E24=""))),E24*G24,(""))</f>
        <v>0</v>
      </c>
      <c r="M24" s="47" t="str">
        <f>IF((AND(NOT(J24=""),NOT(K24=""))),K24*J24,(""))</f>
        <v/>
      </c>
      <c r="N24" s="69">
        <f>IF((AND(L24="",M24="")),"",SUM(L24,M24))</f>
        <v>0</v>
      </c>
    </row>
    <row r="25" spans="2:14" s="1" customFormat="1" ht="13.5" customHeight="1" thickBot="1">
      <c r="B25" s="162"/>
      <c r="C25" s="70"/>
      <c r="D25" s="71"/>
      <c r="E25" s="71"/>
      <c r="F25" s="72"/>
      <c r="G25" s="73"/>
      <c r="H25" s="70"/>
      <c r="I25" s="70"/>
      <c r="J25" s="74"/>
      <c r="K25" s="75"/>
      <c r="L25" s="76" t="s">
        <v>142</v>
      </c>
      <c r="M25" s="77" t="str">
        <f>B23</f>
        <v>1.3</v>
      </c>
      <c r="N25" s="78">
        <f>IF((AND(L24="",M24="")),"",SUM(L24,M24))</f>
        <v>0</v>
      </c>
    </row>
    <row r="26" spans="2:14" s="1" customFormat="1" ht="13.5" customHeight="1">
      <c r="B26" s="160" t="s">
        <v>71</v>
      </c>
      <c r="C26" s="113" t="s">
        <v>151</v>
      </c>
      <c r="D26" s="114"/>
      <c r="E26" s="114"/>
      <c r="F26" s="114"/>
      <c r="G26" s="63"/>
      <c r="H26" s="115"/>
      <c r="I26" s="115"/>
      <c r="J26" s="116"/>
      <c r="K26" s="117"/>
      <c r="L26" s="118"/>
      <c r="M26" s="118"/>
      <c r="N26" s="119"/>
    </row>
    <row r="27" spans="2:14" s="1" customFormat="1" ht="13.5" customHeight="1">
      <c r="B27" s="161"/>
      <c r="C27" s="28">
        <v>0</v>
      </c>
      <c r="D27" s="129" t="s">
        <v>16</v>
      </c>
      <c r="E27" s="28">
        <v>40</v>
      </c>
      <c r="F27" s="28">
        <v>0.1</v>
      </c>
      <c r="G27" s="48">
        <f>IF((AND(NOT(C27=""),NOT(F27=""))),F27*C27,(""))</f>
        <v>0</v>
      </c>
      <c r="H27" s="11"/>
      <c r="I27" s="11"/>
      <c r="J27" s="25"/>
      <c r="K27" s="25" t="str">
        <f>IF((AND(NOT(C27=""),NOT(I27=""))),I27*C27,(""))</f>
        <v/>
      </c>
      <c r="L27" s="47">
        <f>IF((AND(NOT(G27=""),NOT(E27=""))),E27*G27,(""))</f>
        <v>0</v>
      </c>
      <c r="M27" s="47" t="str">
        <f>IF((AND(NOT(J27=""),NOT(K27=""))),K27*J27,(""))</f>
        <v/>
      </c>
      <c r="N27" s="69">
        <f>IF((AND(L27="",M27="")),"",SUM(L27,M27))</f>
        <v>0</v>
      </c>
    </row>
    <row r="28" spans="2:14" s="1" customFormat="1" ht="13.5" customHeight="1" thickBot="1">
      <c r="B28" s="162"/>
      <c r="C28" s="70"/>
      <c r="D28" s="71"/>
      <c r="E28" s="71"/>
      <c r="F28" s="72"/>
      <c r="G28" s="73"/>
      <c r="H28" s="70"/>
      <c r="I28" s="70"/>
      <c r="J28" s="74"/>
      <c r="K28" s="75"/>
      <c r="L28" s="76" t="s">
        <v>142</v>
      </c>
      <c r="M28" s="77" t="str">
        <f>B26</f>
        <v>1.4</v>
      </c>
      <c r="N28" s="78">
        <f>IF((AND(L27="",M27="")),"",SUM(L27,M27))</f>
        <v>0</v>
      </c>
    </row>
    <row r="29" spans="2:14" s="2" customFormat="1" ht="12.75" customHeight="1">
      <c r="B29" s="141" t="s">
        <v>135</v>
      </c>
      <c r="C29" s="61" t="s">
        <v>152</v>
      </c>
      <c r="D29" s="62"/>
      <c r="E29" s="62"/>
      <c r="F29" s="62"/>
      <c r="G29" s="63"/>
      <c r="H29" s="64" t="s">
        <v>153</v>
      </c>
      <c r="I29" s="125" t="s">
        <v>154</v>
      </c>
      <c r="J29" s="65"/>
      <c r="K29" s="66"/>
      <c r="L29" s="67"/>
      <c r="M29" s="67"/>
      <c r="N29" s="68"/>
    </row>
    <row r="30" spans="2:14" s="1" customFormat="1" ht="11.25">
      <c r="B30" s="148" t="s">
        <v>134</v>
      </c>
      <c r="C30" s="28">
        <v>0</v>
      </c>
      <c r="D30" s="48" t="s">
        <v>19</v>
      </c>
      <c r="E30" s="28">
        <v>40</v>
      </c>
      <c r="F30" s="28">
        <v>0.5</v>
      </c>
      <c r="G30" s="48">
        <f>IF((AND(NOT(C30=""),NOT(F30=""))),F30*C30,(""))</f>
        <v>0</v>
      </c>
      <c r="H30" s="129" t="s">
        <v>17</v>
      </c>
      <c r="I30" s="48">
        <v>0.23</v>
      </c>
      <c r="J30" s="57">
        <f>'Preis-Übersicht'!$D$16</f>
        <v>0</v>
      </c>
      <c r="K30" s="48">
        <f>IF(AND(C30&lt;&gt;"",I30&lt;&gt;""),I30*C30,(""))</f>
        <v>0</v>
      </c>
      <c r="L30" s="47">
        <f>IF((AND(NOT(G30=""),NOT(E30=""))),E30*G30,(""))</f>
        <v>0</v>
      </c>
      <c r="M30" s="47">
        <f>IF((AND(NOT(J30=""),NOT(K30=""))),K30*J30,(""))</f>
        <v>0</v>
      </c>
      <c r="N30" s="69">
        <f>IF((AND(L30="",M30="")),"",SUM(L30,M30))</f>
        <v>0</v>
      </c>
    </row>
    <row r="31" spans="2:14" s="1" customFormat="1" ht="12" thickBot="1">
      <c r="B31" s="150"/>
      <c r="C31" s="70"/>
      <c r="D31" s="71"/>
      <c r="E31" s="71"/>
      <c r="F31" s="72"/>
      <c r="G31" s="73"/>
      <c r="H31" s="70"/>
      <c r="I31" s="70"/>
      <c r="J31" s="74"/>
      <c r="K31" s="75"/>
      <c r="L31" s="76" t="s">
        <v>142</v>
      </c>
      <c r="M31" s="77" t="str">
        <f>B29</f>
        <v>1.5</v>
      </c>
      <c r="N31" s="78">
        <f>IF((AND(L30="",M30="")),"",SUM(L30,M30))</f>
        <v>0</v>
      </c>
    </row>
    <row r="32" spans="2:14" s="2" customFormat="1" ht="12.75" customHeight="1">
      <c r="B32" s="141" t="s">
        <v>72</v>
      </c>
      <c r="C32" s="61" t="s">
        <v>155</v>
      </c>
      <c r="D32" s="62"/>
      <c r="E32" s="62"/>
      <c r="F32" s="62"/>
      <c r="G32" s="63"/>
      <c r="H32" s="23" t="s">
        <v>79</v>
      </c>
      <c r="I32" s="125" t="s">
        <v>156</v>
      </c>
      <c r="J32" s="65"/>
      <c r="K32" s="66"/>
      <c r="L32" s="67"/>
      <c r="M32" s="67"/>
      <c r="N32" s="68"/>
    </row>
    <row r="33" spans="2:14" s="1" customFormat="1" ht="11.25">
      <c r="B33" s="148" t="s">
        <v>134</v>
      </c>
      <c r="C33" s="28">
        <v>0</v>
      </c>
      <c r="D33" s="48" t="s">
        <v>19</v>
      </c>
      <c r="E33" s="28">
        <v>40</v>
      </c>
      <c r="F33" s="28">
        <v>0.1</v>
      </c>
      <c r="G33" s="48">
        <f>IF((AND(NOT(C33=""),NOT(F33=""))),F33*C33,(""))</f>
        <v>0</v>
      </c>
      <c r="H33" s="129" t="s">
        <v>18</v>
      </c>
      <c r="I33" s="48">
        <v>0.05</v>
      </c>
      <c r="J33" s="57">
        <f>'Preis-Übersicht'!$D$5</f>
        <v>0</v>
      </c>
      <c r="K33" s="48">
        <f>IF(AND(C33&lt;&gt;"",I33&lt;&gt;""),I33*C33,(""))</f>
        <v>0</v>
      </c>
      <c r="L33" s="47">
        <f>IF((AND(NOT(G33=""),NOT(E33=""))),E33*G33,(""))</f>
        <v>0</v>
      </c>
      <c r="M33" s="47">
        <f>IF((AND(NOT(J33=""),NOT(K33=""))),K33*J33,(""))</f>
        <v>0</v>
      </c>
      <c r="N33" s="69">
        <f>IF((AND(L33="",M33="")),"",SUM(L33,M33))</f>
        <v>0</v>
      </c>
    </row>
    <row r="34" spans="2:14" s="1" customFormat="1" ht="12" thickBot="1">
      <c r="B34" s="150"/>
      <c r="C34" s="70"/>
      <c r="D34" s="71"/>
      <c r="E34" s="71"/>
      <c r="F34" s="72"/>
      <c r="G34" s="73"/>
      <c r="H34" s="70"/>
      <c r="I34" s="70"/>
      <c r="J34" s="74"/>
      <c r="K34" s="75"/>
      <c r="L34" s="76" t="s">
        <v>142</v>
      </c>
      <c r="M34" s="77" t="str">
        <f>B32</f>
        <v>1.6</v>
      </c>
      <c r="N34" s="78">
        <f>IF((AND(L33="",M33="")),"",SUM(L33,M33))</f>
        <v>0</v>
      </c>
    </row>
    <row r="35" spans="2:14" s="1" customFormat="1" ht="15" customHeight="1">
      <c r="B35" s="160" t="s">
        <v>73</v>
      </c>
      <c r="C35" s="113" t="s">
        <v>157</v>
      </c>
      <c r="D35" s="114"/>
      <c r="E35" s="114"/>
      <c r="F35" s="114"/>
      <c r="G35" s="63"/>
      <c r="H35" s="115"/>
      <c r="I35" s="115"/>
      <c r="J35" s="116"/>
      <c r="K35" s="117"/>
      <c r="L35" s="118"/>
      <c r="M35" s="118"/>
      <c r="N35" s="119"/>
    </row>
    <row r="36" spans="2:14" s="1" customFormat="1" ht="11.25">
      <c r="B36" s="80" t="s">
        <v>84</v>
      </c>
      <c r="C36" s="28">
        <v>0</v>
      </c>
      <c r="D36" s="129" t="s">
        <v>19</v>
      </c>
      <c r="E36" s="28">
        <v>40</v>
      </c>
      <c r="F36" s="28">
        <v>0.1</v>
      </c>
      <c r="G36" s="48">
        <f>IF((AND(NOT(C36=""),NOT(F36=""))),F36*C36,(""))</f>
        <v>0</v>
      </c>
      <c r="H36" s="11"/>
      <c r="I36" s="11"/>
      <c r="J36" s="25"/>
      <c r="K36" s="25" t="str">
        <f>IF((AND(NOT(C36=""),NOT(I36=""))),I36*C36,(""))</f>
        <v/>
      </c>
      <c r="L36" s="47">
        <f>IF((AND(NOT(G36=""),NOT(E36=""))),E36*G36,(""))</f>
        <v>0</v>
      </c>
      <c r="M36" s="47" t="str">
        <f>IF((AND(NOT(J36=""),NOT(K36=""))),K36*J36,(""))</f>
        <v/>
      </c>
      <c r="N36" s="69">
        <f>IF((AND(L36="",M36="")),"",SUM(L36,M36))</f>
        <v>0</v>
      </c>
    </row>
    <row r="37" spans="2:14" s="1" customFormat="1" ht="12" thickBot="1">
      <c r="B37" s="162"/>
      <c r="C37" s="70"/>
      <c r="D37" s="71"/>
      <c r="E37" s="71"/>
      <c r="F37" s="72"/>
      <c r="G37" s="73"/>
      <c r="H37" s="70"/>
      <c r="I37" s="70"/>
      <c r="J37" s="74"/>
      <c r="K37" s="75"/>
      <c r="L37" s="76" t="s">
        <v>142</v>
      </c>
      <c r="M37" s="77" t="str">
        <f>B35</f>
        <v>1.7</v>
      </c>
      <c r="N37" s="78">
        <f>IF((AND(L36="",M36="")),"",SUM(L36,M36))</f>
        <v>0</v>
      </c>
    </row>
    <row r="38" spans="2:14" s="1" customFormat="1" ht="15" customHeight="1">
      <c r="B38" s="160" t="s">
        <v>86</v>
      </c>
      <c r="C38" s="113" t="s">
        <v>158</v>
      </c>
      <c r="D38" s="114"/>
      <c r="E38" s="114"/>
      <c r="F38" s="114"/>
      <c r="G38" s="63"/>
      <c r="H38" s="115"/>
      <c r="I38" s="115"/>
      <c r="J38" s="116"/>
      <c r="K38" s="117"/>
      <c r="L38" s="118"/>
      <c r="M38" s="118"/>
      <c r="N38" s="119"/>
    </row>
    <row r="39" spans="2:14" s="1" customFormat="1" ht="11.25">
      <c r="B39" s="80"/>
      <c r="C39" s="28">
        <v>0</v>
      </c>
      <c r="D39" s="129" t="s">
        <v>16</v>
      </c>
      <c r="E39" s="28">
        <v>40</v>
      </c>
      <c r="F39" s="28">
        <v>0.15</v>
      </c>
      <c r="G39" s="48">
        <f>IF((AND(NOT(C39=""),NOT(F39=""))),F39*C39,(""))</f>
        <v>0</v>
      </c>
      <c r="H39" s="11"/>
      <c r="I39" s="11"/>
      <c r="J39" s="25"/>
      <c r="K39" s="25" t="str">
        <f>IF((AND(NOT(C39=""),NOT(I39=""))),I39*C39,(""))</f>
        <v/>
      </c>
      <c r="L39" s="47">
        <f>IF((AND(NOT(G39=""),NOT(E39=""))),E39*G39,(""))</f>
        <v>0</v>
      </c>
      <c r="M39" s="47" t="str">
        <f>IF((AND(NOT(J39=""),NOT(K39=""))),K39*J39,(""))</f>
        <v/>
      </c>
      <c r="N39" s="69">
        <f>IF((AND(L39="",M39="")),"",SUM(L39,M39))</f>
        <v>0</v>
      </c>
    </row>
    <row r="40" spans="2:14" s="1" customFormat="1" ht="12" thickBot="1">
      <c r="B40" s="162"/>
      <c r="C40" s="70"/>
      <c r="D40" s="71"/>
      <c r="E40" s="71"/>
      <c r="F40" s="72"/>
      <c r="G40" s="73"/>
      <c r="H40" s="70"/>
      <c r="I40" s="70"/>
      <c r="J40" s="74"/>
      <c r="K40" s="75"/>
      <c r="L40" s="76" t="s">
        <v>142</v>
      </c>
      <c r="M40" s="77" t="str">
        <f>B38</f>
        <v>1.8</v>
      </c>
      <c r="N40" s="78">
        <f>IF((AND(L39="",M39="")),"",SUM(L39,M39))</f>
        <v>0</v>
      </c>
    </row>
    <row r="41" spans="2:14" s="2" customFormat="1" ht="12.75" customHeight="1">
      <c r="B41" s="141" t="s">
        <v>87</v>
      </c>
      <c r="C41" s="61" t="s">
        <v>159</v>
      </c>
      <c r="D41" s="62"/>
      <c r="E41" s="62"/>
      <c r="F41" s="62"/>
      <c r="G41" s="63"/>
      <c r="H41" s="64" t="s">
        <v>83</v>
      </c>
      <c r="I41" s="125"/>
      <c r="J41" s="65"/>
      <c r="K41" s="66"/>
      <c r="L41" s="67"/>
      <c r="M41" s="67"/>
      <c r="N41" s="68"/>
    </row>
    <row r="42" spans="2:14" s="1" customFormat="1" ht="11.25">
      <c r="B42" s="148"/>
      <c r="C42" s="28">
        <v>0</v>
      </c>
      <c r="D42" s="129" t="s">
        <v>16</v>
      </c>
      <c r="E42" s="28">
        <v>40</v>
      </c>
      <c r="F42" s="28">
        <v>0.5</v>
      </c>
      <c r="G42" s="48">
        <f>IF((AND(NOT(C42=""),NOT(F42=""))),F42*C42,(""))</f>
        <v>0</v>
      </c>
      <c r="H42" s="48" t="s">
        <v>18</v>
      </c>
      <c r="I42" s="48">
        <v>0.1</v>
      </c>
      <c r="J42" s="57">
        <f>'Preis-Übersicht'!$D$15</f>
        <v>0</v>
      </c>
      <c r="K42" s="48">
        <f>IF(AND(C42&lt;&gt;"",I42&lt;&gt;""),I42*C42,(""))</f>
        <v>0</v>
      </c>
      <c r="L42" s="47">
        <f>IF((AND(NOT(G42=""),NOT(E42=""))),E42*G42,(""))</f>
        <v>0</v>
      </c>
      <c r="M42" s="47">
        <f>IF((AND(NOT(J42=""),NOT(K42=""))),K42*J42,(""))</f>
        <v>0</v>
      </c>
      <c r="N42" s="69">
        <f>IF((AND(L42="",M42="")),"",SUM(L42,M42))</f>
        <v>0</v>
      </c>
    </row>
    <row r="43" spans="2:14" s="1" customFormat="1" ht="12.75" customHeight="1">
      <c r="B43" s="123"/>
      <c r="C43" s="24"/>
      <c r="D43" s="21"/>
      <c r="E43" s="21"/>
      <c r="F43" s="21"/>
      <c r="G43" s="29"/>
      <c r="H43" s="23" t="s">
        <v>160</v>
      </c>
      <c r="I43" s="151"/>
      <c r="J43" s="56"/>
      <c r="K43" s="60"/>
      <c r="L43" s="7"/>
      <c r="M43" s="7"/>
      <c r="N43" s="83"/>
    </row>
    <row r="44" spans="2:14" s="1" customFormat="1" ht="11.25">
      <c r="B44" s="123"/>
      <c r="C44" s="25"/>
      <c r="D44" s="25"/>
      <c r="E44" s="25"/>
      <c r="F44" s="26"/>
      <c r="G44" s="48"/>
      <c r="H44" s="48" t="s">
        <v>18</v>
      </c>
      <c r="I44" s="48">
        <v>1.6</v>
      </c>
      <c r="J44" s="57">
        <f>'Preis-Übersicht'!$D$22</f>
        <v>0</v>
      </c>
      <c r="K44" s="48">
        <f>IF((AND(NOT($C$42=""),NOT(I44=""))),I44*$C$42,(""))</f>
        <v>0</v>
      </c>
      <c r="L44" s="47" t="str">
        <f>IF((AND(NOT(G44=""),NOT(E44=""))),E44*G44,(""))</f>
        <v/>
      </c>
      <c r="M44" s="47">
        <f>IF((AND(NOT(J44=""),NOT(K44=""))),K44*J44,(""))</f>
        <v>0</v>
      </c>
      <c r="N44" s="69">
        <f>IF((AND(L44="",M44="")),"",SUM(L44,M44))</f>
        <v>0</v>
      </c>
    </row>
    <row r="45" spans="2:14" s="1" customFormat="1" ht="12.75" customHeight="1">
      <c r="B45" s="123"/>
      <c r="C45" s="24"/>
      <c r="D45" s="21"/>
      <c r="E45" s="21"/>
      <c r="F45" s="21"/>
      <c r="G45" s="29"/>
      <c r="H45" s="23" t="s">
        <v>79</v>
      </c>
      <c r="I45" s="151" t="s">
        <v>20</v>
      </c>
      <c r="J45" s="56"/>
      <c r="K45" s="60"/>
      <c r="L45" s="7"/>
      <c r="M45" s="7"/>
      <c r="N45" s="83"/>
    </row>
    <row r="46" spans="2:14" s="1" customFormat="1" ht="11.25">
      <c r="B46" s="123"/>
      <c r="C46" s="25"/>
      <c r="D46" s="25"/>
      <c r="E46" s="25"/>
      <c r="F46" s="26"/>
      <c r="G46" s="48"/>
      <c r="H46" s="129" t="s">
        <v>18</v>
      </c>
      <c r="I46" s="48">
        <v>8.5</v>
      </c>
      <c r="J46" s="55">
        <f>'Preis-Übersicht'!$D$5</f>
        <v>0</v>
      </c>
      <c r="K46" s="48">
        <f>IF((AND(NOT($C$42=""),NOT(I46=""))),I46*$C$42,(""))</f>
        <v>0</v>
      </c>
      <c r="L46" s="47" t="str">
        <f>IF((AND(NOT(G46=""),NOT(E46=""))),E46*G46,(""))</f>
        <v/>
      </c>
      <c r="M46" s="47">
        <f>IF((AND(NOT(J46=""),NOT(K46=""))),K46*J46,(""))</f>
        <v>0</v>
      </c>
      <c r="N46" s="69">
        <f>IF((AND(L46="",M46="")),"",SUM(L46,M46))</f>
        <v>0</v>
      </c>
    </row>
    <row r="47" spans="2:14" s="1" customFormat="1" ht="12" thickBot="1">
      <c r="B47" s="124"/>
      <c r="C47" s="70"/>
      <c r="D47" s="71"/>
      <c r="E47" s="71"/>
      <c r="F47" s="72"/>
      <c r="G47" s="73"/>
      <c r="H47" s="70"/>
      <c r="I47" s="70"/>
      <c r="J47" s="74"/>
      <c r="K47" s="75"/>
      <c r="L47" s="76" t="s">
        <v>142</v>
      </c>
      <c r="M47" s="77" t="str">
        <f>B41</f>
        <v>1.9</v>
      </c>
      <c r="N47" s="78">
        <f>IF((AND(L46="",M46="",L44="",M44="",L42="",M42="")),"",SUM(L46,M46,L44,M44,L42,M42))</f>
        <v>0</v>
      </c>
    </row>
    <row r="48" spans="2:14" s="2" customFormat="1" ht="12.75" customHeight="1">
      <c r="B48" s="141" t="s">
        <v>89</v>
      </c>
      <c r="C48" s="61" t="s">
        <v>161</v>
      </c>
      <c r="D48" s="62"/>
      <c r="E48" s="62"/>
      <c r="F48" s="62"/>
      <c r="G48" s="63"/>
      <c r="H48" s="23" t="s">
        <v>79</v>
      </c>
      <c r="I48" s="125"/>
      <c r="J48" s="65"/>
      <c r="K48" s="66"/>
      <c r="L48" s="67"/>
      <c r="M48" s="67"/>
      <c r="N48" s="68"/>
    </row>
    <row r="49" spans="2:14" s="1" customFormat="1" ht="11.25">
      <c r="B49" s="123"/>
      <c r="C49" s="28">
        <v>0</v>
      </c>
      <c r="D49" s="48" t="s">
        <v>19</v>
      </c>
      <c r="E49" s="28">
        <v>40</v>
      </c>
      <c r="F49" s="28">
        <v>0.15</v>
      </c>
      <c r="G49" s="48">
        <f>IF((AND(NOT(C49=""),NOT(F49=""))),F49*C49,(""))</f>
        <v>0</v>
      </c>
      <c r="H49" s="48" t="s">
        <v>18</v>
      </c>
      <c r="I49" s="48">
        <v>1.7</v>
      </c>
      <c r="J49" s="55">
        <f>'Preis-Übersicht'!$D$5</f>
        <v>0</v>
      </c>
      <c r="K49" s="48">
        <f>IF(AND(C49&lt;&gt;"",I49&lt;&gt;""),I49*C49,(""))</f>
        <v>0</v>
      </c>
      <c r="L49" s="47">
        <f>IF((AND(NOT(G49=""),NOT(E49=""))),E49*G49,(""))</f>
        <v>0</v>
      </c>
      <c r="M49" s="47">
        <f>IF((AND(NOT(J49=""),NOT(K49=""))),K49*J49,(""))</f>
        <v>0</v>
      </c>
      <c r="N49" s="69">
        <f>IF((AND(L49="",M49="")),"",SUM(L49,M49))</f>
        <v>0</v>
      </c>
    </row>
    <row r="50" spans="2:14" s="1" customFormat="1" ht="12" thickBot="1">
      <c r="B50" s="150"/>
      <c r="C50" s="70"/>
      <c r="D50" s="71"/>
      <c r="E50" s="71"/>
      <c r="F50" s="72"/>
      <c r="G50" s="73"/>
      <c r="H50" s="70"/>
      <c r="I50" s="70"/>
      <c r="J50" s="74"/>
      <c r="K50" s="75"/>
      <c r="L50" s="76" t="s">
        <v>142</v>
      </c>
      <c r="M50" s="77" t="str">
        <f>B48</f>
        <v>1.10</v>
      </c>
      <c r="N50" s="78">
        <f>IF((AND(L49="",M49="",L47="",M47="",L45="",M45="")),"",SUM(L49,M49,L47,M47,L45,M45))</f>
        <v>0</v>
      </c>
    </row>
    <row r="51" spans="2:14" s="1" customFormat="1" ht="12.75" customHeight="1">
      <c r="B51" s="84" t="s">
        <v>92</v>
      </c>
      <c r="C51" s="113" t="s">
        <v>140</v>
      </c>
      <c r="D51" s="62"/>
      <c r="E51" s="62"/>
      <c r="F51" s="62"/>
      <c r="G51" s="63"/>
      <c r="H51" s="64" t="s">
        <v>81</v>
      </c>
      <c r="I51" s="125" t="s">
        <v>143</v>
      </c>
      <c r="J51" s="65"/>
      <c r="K51" s="66"/>
      <c r="L51" s="67"/>
      <c r="M51" s="67"/>
      <c r="N51" s="68"/>
    </row>
    <row r="52" spans="2:14" s="1" customFormat="1" ht="11.25">
      <c r="B52" s="148" t="s">
        <v>134</v>
      </c>
      <c r="C52" s="28">
        <v>0</v>
      </c>
      <c r="D52" s="48" t="s">
        <v>82</v>
      </c>
      <c r="E52" s="28">
        <v>40</v>
      </c>
      <c r="F52" s="28">
        <v>0.15</v>
      </c>
      <c r="G52" s="48">
        <f>IF((AND(NOT(C52=""),NOT(F52=""))),F52*C52,(""))</f>
        <v>0</v>
      </c>
      <c r="H52" s="48" t="s">
        <v>18</v>
      </c>
      <c r="I52" s="48">
        <v>0.3</v>
      </c>
      <c r="J52" s="57">
        <f>'Preis-Übersicht'!$D$17</f>
        <v>0</v>
      </c>
      <c r="K52" s="48">
        <f>IF((AND(NOT(C52=""),NOT(I52=""))),I52*C52,(""))</f>
        <v>0</v>
      </c>
      <c r="L52" s="47">
        <f>IF((AND(NOT(G52=""),NOT(E52=""))),E52*G52,(""))</f>
        <v>0</v>
      </c>
      <c r="M52" s="47">
        <f>IF((AND(NOT(J52=""),NOT(K52=""))),K52*J52,(""))</f>
        <v>0</v>
      </c>
      <c r="N52" s="69">
        <f>IF((AND(L52="",M52="")),"",SUM(L52,M52))</f>
        <v>0</v>
      </c>
    </row>
    <row r="53" spans="2:14" s="1" customFormat="1" ht="12" thickBot="1">
      <c r="B53" s="149"/>
      <c r="C53" s="86"/>
      <c r="D53" s="87"/>
      <c r="E53" s="87"/>
      <c r="F53" s="88"/>
      <c r="G53" s="89"/>
      <c r="H53" s="86"/>
      <c r="I53" s="86"/>
      <c r="J53" s="90"/>
      <c r="K53" s="91"/>
      <c r="L53" s="76" t="s">
        <v>142</v>
      </c>
      <c r="M53" s="77" t="str">
        <f>B51</f>
        <v>1.11</v>
      </c>
      <c r="N53" s="78">
        <f>IF((AND(L52="",M52="")),"",SUM(L52,M52))</f>
        <v>0</v>
      </c>
    </row>
    <row r="54" spans="2:14" s="1" customFormat="1" ht="12.75" customHeight="1">
      <c r="B54" s="84" t="s">
        <v>123</v>
      </c>
      <c r="C54" s="61" t="s">
        <v>171</v>
      </c>
      <c r="D54" s="62"/>
      <c r="E54" s="62"/>
      <c r="F54" s="62"/>
      <c r="G54" s="137"/>
      <c r="H54" s="64" t="s">
        <v>81</v>
      </c>
      <c r="I54" s="125" t="s">
        <v>122</v>
      </c>
      <c r="J54" s="65"/>
      <c r="K54" s="66"/>
      <c r="L54" s="67"/>
      <c r="M54" s="67"/>
      <c r="N54" s="68"/>
    </row>
    <row r="55" spans="2:14" s="1" customFormat="1" ht="11.25">
      <c r="B55" s="148"/>
      <c r="C55" s="27">
        <v>0</v>
      </c>
      <c r="D55" s="48" t="s">
        <v>16</v>
      </c>
      <c r="E55" s="27">
        <v>40</v>
      </c>
      <c r="F55" s="28">
        <v>0.2</v>
      </c>
      <c r="G55" s="48">
        <f>IF((AND(NOT(C55=""),NOT(F55=""))),F55*C55,(""))</f>
        <v>0</v>
      </c>
      <c r="H55" s="122" t="s">
        <v>18</v>
      </c>
      <c r="I55" s="48">
        <v>3.7</v>
      </c>
      <c r="J55" s="57">
        <f>'Preis-Übersicht'!$D$17</f>
        <v>0</v>
      </c>
      <c r="K55" s="48">
        <f>IF((AND(NOT(C55=""),NOT(I55=""))),I55*C55,(""))</f>
        <v>0</v>
      </c>
      <c r="L55" s="47">
        <f>IF((AND(NOT(G55=""),NOT(E55=""))),E55*G55,(""))</f>
        <v>0</v>
      </c>
      <c r="M55" s="47">
        <f>IF((AND(NOT(J55=""),NOT(K55=""))),K55*J55,(""))</f>
        <v>0</v>
      </c>
      <c r="N55" s="69">
        <f>IF((AND(L55="",M55="")),"",SUM(L55,M55))</f>
        <v>0</v>
      </c>
    </row>
    <row r="56" spans="2:14" s="1" customFormat="1" ht="12" thickBot="1">
      <c r="B56" s="150"/>
      <c r="C56" s="138"/>
      <c r="D56" s="71"/>
      <c r="E56" s="71"/>
      <c r="F56" s="72"/>
      <c r="G56" s="73"/>
      <c r="H56" s="70"/>
      <c r="I56" s="70"/>
      <c r="J56" s="74"/>
      <c r="K56" s="139"/>
      <c r="L56" s="76" t="s">
        <v>142</v>
      </c>
      <c r="M56" s="77" t="str">
        <f>B54</f>
        <v>1.12</v>
      </c>
      <c r="N56" s="121">
        <f>IF((AND(L55="",M55="")),"",SUM(L55,M55))</f>
        <v>0</v>
      </c>
    </row>
    <row r="57" spans="2:14" s="1" customFormat="1" ht="12.75" customHeight="1">
      <c r="B57" s="84" t="s">
        <v>125</v>
      </c>
      <c r="C57" s="61" t="s">
        <v>170</v>
      </c>
      <c r="D57" s="62"/>
      <c r="E57" s="62"/>
      <c r="F57" s="62"/>
      <c r="G57" s="137"/>
      <c r="H57" s="64" t="s">
        <v>81</v>
      </c>
      <c r="I57" s="125" t="s">
        <v>121</v>
      </c>
      <c r="J57" s="65"/>
      <c r="K57" s="66"/>
      <c r="L57" s="67"/>
      <c r="M57" s="67"/>
      <c r="N57" s="68"/>
    </row>
    <row r="58" spans="2:14" s="1" customFormat="1" ht="11.25">
      <c r="B58" s="148" t="s">
        <v>124</v>
      </c>
      <c r="C58" s="27">
        <v>0</v>
      </c>
      <c r="D58" s="48" t="s">
        <v>16</v>
      </c>
      <c r="E58" s="27">
        <v>40</v>
      </c>
      <c r="F58" s="28">
        <v>0.2</v>
      </c>
      <c r="G58" s="48">
        <f>IF((AND(NOT(C58=""),NOT(F58=""))),F58*C58,(""))</f>
        <v>0</v>
      </c>
      <c r="H58" s="122" t="s">
        <v>18</v>
      </c>
      <c r="I58" s="48">
        <v>2.5</v>
      </c>
      <c r="J58" s="57">
        <f>'Preis-Übersicht'!$D$17</f>
        <v>0</v>
      </c>
      <c r="K58" s="48">
        <f>IF((AND(NOT(C58=""),NOT(I58=""))),I58*C58,(""))</f>
        <v>0</v>
      </c>
      <c r="L58" s="47">
        <f>IF((AND(NOT(G58=""),NOT(E58=""))),E58*G58,(""))</f>
        <v>0</v>
      </c>
      <c r="M58" s="47">
        <f>IF((AND(NOT(J58=""),NOT(K58=""))),K58*J58,(""))</f>
        <v>0</v>
      </c>
      <c r="N58" s="69">
        <f>IF((AND(L58="",M58="")),"",SUM(L58,M58))</f>
        <v>0</v>
      </c>
    </row>
    <row r="59" spans="2:14" s="1" customFormat="1" ht="12" thickBot="1">
      <c r="B59" s="150"/>
      <c r="C59" s="138"/>
      <c r="D59" s="71"/>
      <c r="E59" s="71"/>
      <c r="F59" s="72"/>
      <c r="G59" s="73"/>
      <c r="H59" s="70"/>
      <c r="I59" s="70"/>
      <c r="J59" s="74"/>
      <c r="K59" s="139"/>
      <c r="L59" s="76" t="s">
        <v>142</v>
      </c>
      <c r="M59" s="120" t="str">
        <f>B57</f>
        <v>1.13</v>
      </c>
      <c r="N59" s="121">
        <f>IF((AND(L58="",M58="")),"",SUM(L58,M58))</f>
        <v>0</v>
      </c>
    </row>
    <row r="60" spans="2:14" s="1" customFormat="1" ht="12.75" customHeight="1">
      <c r="B60" s="84" t="s">
        <v>127</v>
      </c>
      <c r="C60" s="61" t="s">
        <v>93</v>
      </c>
      <c r="D60" s="62"/>
      <c r="E60" s="62"/>
      <c r="F60" s="62"/>
      <c r="G60" s="63"/>
      <c r="H60" s="64" t="s">
        <v>81</v>
      </c>
      <c r="I60" s="125"/>
      <c r="J60" s="65"/>
      <c r="K60" s="66"/>
      <c r="L60" s="67"/>
      <c r="M60" s="67"/>
      <c r="N60" s="68"/>
    </row>
    <row r="61" spans="2:14" s="1" customFormat="1" ht="11.25">
      <c r="B61" s="148"/>
      <c r="C61" s="27">
        <v>0</v>
      </c>
      <c r="D61" s="48" t="s">
        <v>16</v>
      </c>
      <c r="E61" s="27">
        <v>40</v>
      </c>
      <c r="F61" s="28">
        <v>0.2</v>
      </c>
      <c r="G61" s="48">
        <f>IF((AND(NOT(C61=""),NOT(F61=""))),F61*C61,(""))</f>
        <v>0</v>
      </c>
      <c r="H61" s="122" t="s">
        <v>18</v>
      </c>
      <c r="I61" s="48">
        <v>1.5</v>
      </c>
      <c r="J61" s="57">
        <f>'Preis-Übersicht'!$D$17</f>
        <v>0</v>
      </c>
      <c r="K61" s="48">
        <f>IF((AND(NOT(C61=""),NOT(I61=""))),I61*C61,(""))</f>
        <v>0</v>
      </c>
      <c r="L61" s="47">
        <f>IF((AND(NOT(G61=""),NOT(E61=""))),E61*G61,(""))</f>
        <v>0</v>
      </c>
      <c r="M61" s="47">
        <f>IF((AND(NOT(J61=""),NOT(K61=""))),K61*J61,(""))</f>
        <v>0</v>
      </c>
      <c r="N61" s="69">
        <f>IF((AND(L61="",M61="")),"",SUM(L61,M61))</f>
        <v>0</v>
      </c>
    </row>
    <row r="62" spans="2:14" s="1" customFormat="1" ht="12" thickBot="1">
      <c r="B62" s="150"/>
      <c r="C62" s="138"/>
      <c r="D62" s="71"/>
      <c r="E62" s="71"/>
      <c r="F62" s="72"/>
      <c r="G62" s="73"/>
      <c r="H62" s="70"/>
      <c r="I62" s="70"/>
      <c r="J62" s="74"/>
      <c r="K62" s="139"/>
      <c r="L62" s="76" t="s">
        <v>142</v>
      </c>
      <c r="M62" s="120" t="str">
        <f>B60</f>
        <v>1.14</v>
      </c>
      <c r="N62" s="121">
        <f>IF((AND(L61="",M61="")),"",SUM(L61,M61))</f>
        <v>0</v>
      </c>
    </row>
    <row r="63" spans="2:14" s="1" customFormat="1" ht="12.75" customHeight="1">
      <c r="B63" s="142" t="s">
        <v>128</v>
      </c>
      <c r="C63" s="61" t="s">
        <v>126</v>
      </c>
      <c r="D63" s="62"/>
      <c r="E63" s="62"/>
      <c r="F63" s="62"/>
      <c r="G63" s="63"/>
      <c r="H63" s="64"/>
      <c r="I63" s="125"/>
      <c r="J63" s="65"/>
      <c r="K63" s="66"/>
      <c r="L63" s="67"/>
      <c r="M63" s="67"/>
      <c r="N63" s="68"/>
    </row>
    <row r="64" spans="2:14" s="1" customFormat="1" ht="11.25">
      <c r="B64" s="148" t="s">
        <v>134</v>
      </c>
      <c r="C64" s="27">
        <v>0</v>
      </c>
      <c r="D64" s="129" t="s">
        <v>19</v>
      </c>
      <c r="E64" s="27">
        <v>40</v>
      </c>
      <c r="F64" s="28">
        <v>1</v>
      </c>
      <c r="G64" s="48">
        <f>IF((AND(NOT(C64=""),NOT(F64=""))),F64*C64,(""))</f>
        <v>0</v>
      </c>
      <c r="H64" s="11"/>
      <c r="I64" s="25"/>
      <c r="J64" s="25"/>
      <c r="K64" s="25" t="str">
        <f>IF((AND(NOT(C64=""),NOT(I64=""))),I64*C64,(""))</f>
        <v/>
      </c>
      <c r="L64" s="47">
        <f>IF((AND(NOT(G64=""),NOT(E64=""))),E64*G64,(""))</f>
        <v>0</v>
      </c>
      <c r="M64" s="47" t="str">
        <f>IF((AND(NOT(J64=""),NOT(K64=""))),K64*J64,(""))</f>
        <v/>
      </c>
      <c r="N64" s="69">
        <f>IF((AND(L64="",M64="")),"",SUM(L64,M64))</f>
        <v>0</v>
      </c>
    </row>
    <row r="65" spans="1:14" s="1" customFormat="1" ht="12" thickBot="1">
      <c r="B65" s="150"/>
      <c r="C65" s="138"/>
      <c r="D65" s="71"/>
      <c r="E65" s="71"/>
      <c r="F65" s="72"/>
      <c r="G65" s="73"/>
      <c r="H65" s="70"/>
      <c r="I65" s="70"/>
      <c r="J65" s="74"/>
      <c r="K65" s="139"/>
      <c r="L65" s="76" t="s">
        <v>142</v>
      </c>
      <c r="M65" s="120" t="str">
        <f>B63</f>
        <v>1.15</v>
      </c>
      <c r="N65" s="121">
        <f>IF((AND(L64="",M64="")),"",SUM(L64,M64))</f>
        <v>0</v>
      </c>
    </row>
    <row r="66" spans="1:14" s="1" customFormat="1" ht="12.75" customHeight="1">
      <c r="B66" s="79" t="s">
        <v>130</v>
      </c>
      <c r="C66" s="61" t="s">
        <v>115</v>
      </c>
      <c r="D66" s="62"/>
      <c r="E66" s="62"/>
      <c r="F66" s="62"/>
      <c r="G66" s="63"/>
      <c r="H66" s="23" t="s">
        <v>117</v>
      </c>
      <c r="I66" s="127"/>
      <c r="J66" s="56"/>
      <c r="K66" s="60"/>
      <c r="L66" s="7"/>
      <c r="M66" s="7"/>
      <c r="N66" s="83"/>
    </row>
    <row r="67" spans="1:14" s="1" customFormat="1" ht="11.25">
      <c r="B67" s="80"/>
      <c r="C67" s="27">
        <v>0</v>
      </c>
      <c r="D67" s="48" t="s">
        <v>16</v>
      </c>
      <c r="E67" s="27">
        <v>40</v>
      </c>
      <c r="F67" s="28">
        <v>0.15</v>
      </c>
      <c r="G67" s="48">
        <f>IF((AND(NOT(C67=""),NOT(F67=""))),F67*C67,(""))</f>
        <v>0</v>
      </c>
      <c r="H67" s="129" t="s">
        <v>16</v>
      </c>
      <c r="I67" s="48">
        <v>1.05</v>
      </c>
      <c r="J67" s="57">
        <f>'Preis-Übersicht'!$D$8</f>
        <v>0</v>
      </c>
      <c r="K67" s="48">
        <f>IF((AND(NOT(C67=""),NOT(I67=""))),I67*C67,(""))</f>
        <v>0</v>
      </c>
      <c r="L67" s="47">
        <f>IF((AND(NOT(G67=""),NOT(E67=""))),E67*G67,(""))</f>
        <v>0</v>
      </c>
      <c r="M67" s="47">
        <f>IF((AND(NOT(J67=""),NOT(K67=""))),K67*J67,(""))</f>
        <v>0</v>
      </c>
      <c r="N67" s="69">
        <f>IF((AND(L67="",M67="")),"",SUM(L67,M67))</f>
        <v>0</v>
      </c>
    </row>
    <row r="68" spans="1:14" s="1" customFormat="1" ht="12" thickBot="1">
      <c r="B68" s="82"/>
      <c r="C68" s="70"/>
      <c r="D68" s="71"/>
      <c r="E68" s="71"/>
      <c r="F68" s="72"/>
      <c r="G68" s="73"/>
      <c r="H68" s="70"/>
      <c r="I68" s="70"/>
      <c r="J68" s="74"/>
      <c r="K68" s="75"/>
      <c r="L68" s="76" t="s">
        <v>142</v>
      </c>
      <c r="M68" s="77" t="str">
        <f>B66</f>
        <v>1.16</v>
      </c>
      <c r="N68" s="121">
        <f>IF((AND(L67="",M67="")),"",SUM(L67,M67))</f>
        <v>0</v>
      </c>
    </row>
    <row r="69" spans="1:14" s="1" customFormat="1" ht="15" customHeight="1">
      <c r="B69" s="160" t="s">
        <v>162</v>
      </c>
      <c r="C69" s="113" t="s">
        <v>120</v>
      </c>
      <c r="D69" s="114"/>
      <c r="E69" s="114"/>
      <c r="F69" s="114"/>
      <c r="G69" s="63"/>
      <c r="H69" s="115"/>
      <c r="I69" s="115"/>
      <c r="J69" s="116"/>
      <c r="K69" s="117"/>
      <c r="L69" s="118"/>
      <c r="M69" s="118"/>
      <c r="N69" s="119"/>
    </row>
    <row r="70" spans="1:14" s="1" customFormat="1" ht="11.25">
      <c r="B70" s="161"/>
      <c r="C70" s="28">
        <v>0</v>
      </c>
      <c r="D70" s="129" t="s">
        <v>146</v>
      </c>
      <c r="E70" s="28">
        <v>40</v>
      </c>
      <c r="F70" s="28">
        <v>0.3</v>
      </c>
      <c r="G70" s="48">
        <f>IF((AND(NOT(C70=""),NOT(F70=""))),F70*C70,(""))</f>
        <v>0</v>
      </c>
      <c r="H70" s="11"/>
      <c r="I70" s="25"/>
      <c r="J70" s="25"/>
      <c r="K70" s="25" t="str">
        <f>IF((AND(NOT(C70=""),NOT(I70=""))),I70*C70,(""))</f>
        <v/>
      </c>
      <c r="L70" s="47">
        <f>IF((AND(NOT(G70=""),NOT(E70=""))),E70*G70,(""))</f>
        <v>0</v>
      </c>
      <c r="M70" s="47" t="str">
        <f>IF((AND(NOT(J70=""),NOT(K70=""))),K70*J70,(""))</f>
        <v/>
      </c>
      <c r="N70" s="69"/>
    </row>
    <row r="71" spans="1:14" s="1" customFormat="1" ht="12" thickBot="1">
      <c r="B71" s="162"/>
      <c r="C71" s="70"/>
      <c r="D71" s="71"/>
      <c r="E71" s="71"/>
      <c r="F71" s="72"/>
      <c r="G71" s="73"/>
      <c r="H71" s="70"/>
      <c r="I71" s="70"/>
      <c r="J71" s="74"/>
      <c r="K71" s="75"/>
      <c r="L71" s="76" t="s">
        <v>142</v>
      </c>
      <c r="M71" s="77" t="str">
        <f>B69</f>
        <v>1.17</v>
      </c>
      <c r="N71" s="78">
        <f>IF((AND(L70="",M70="")),"",SUM(L70,M70))</f>
        <v>0</v>
      </c>
    </row>
    <row r="72" spans="1:14" s="1" customFormat="1" ht="13.5" thickBot="1">
      <c r="B72" s="130"/>
      <c r="C72" s="131"/>
      <c r="D72" s="132"/>
      <c r="E72" s="132"/>
      <c r="F72" s="133"/>
      <c r="G72" s="134"/>
      <c r="H72" s="131"/>
      <c r="I72" s="131"/>
      <c r="J72" s="135"/>
      <c r="K72" s="136"/>
      <c r="L72" s="165" t="s">
        <v>145</v>
      </c>
      <c r="M72" s="166" t="str">
        <f>B15</f>
        <v>1</v>
      </c>
      <c r="N72" s="128">
        <f>N19+N22+N25+N28+N31+N34+N37+N40+N47+N50+N53+N56+N59+N62+N65+N68+N71</f>
        <v>0</v>
      </c>
    </row>
    <row r="73" spans="1:14" ht="14.25" thickTop="1" thickBot="1"/>
    <row r="74" spans="1:14">
      <c r="A74" s="3"/>
      <c r="B74" s="167" t="s">
        <v>94</v>
      </c>
      <c r="C74" s="168" t="s">
        <v>163</v>
      </c>
      <c r="D74" s="169"/>
      <c r="E74" s="169"/>
      <c r="F74" s="169"/>
      <c r="G74" s="170"/>
      <c r="H74" s="169"/>
      <c r="I74" s="169"/>
      <c r="J74" s="171"/>
      <c r="K74" s="172"/>
      <c r="L74" s="173"/>
      <c r="M74" s="173"/>
      <c r="N74" s="174"/>
    </row>
    <row r="75" spans="1:14" ht="13.5" thickBot="1">
      <c r="A75" s="3"/>
      <c r="B75" s="175"/>
      <c r="C75" s="176"/>
      <c r="D75" s="177"/>
      <c r="E75" s="177"/>
      <c r="F75" s="177"/>
      <c r="G75" s="178"/>
      <c r="H75" s="177"/>
      <c r="I75" s="177"/>
      <c r="J75" s="179"/>
      <c r="K75" s="180"/>
      <c r="L75" s="181"/>
      <c r="M75" s="181"/>
      <c r="N75" s="182"/>
    </row>
    <row r="76" spans="1:14" s="1" customFormat="1" ht="13.5" customHeight="1">
      <c r="B76" s="160" t="s">
        <v>95</v>
      </c>
      <c r="C76" s="113" t="s">
        <v>150</v>
      </c>
      <c r="D76" s="114"/>
      <c r="E76" s="114"/>
      <c r="F76" s="114"/>
      <c r="G76" s="63"/>
      <c r="H76" s="115"/>
      <c r="I76" s="115"/>
      <c r="J76" s="116"/>
      <c r="K76" s="117"/>
      <c r="L76" s="118"/>
      <c r="M76" s="118"/>
      <c r="N76" s="119"/>
    </row>
    <row r="77" spans="1:14" s="1" customFormat="1" ht="13.5" customHeight="1">
      <c r="B77" s="161"/>
      <c r="C77" s="28">
        <v>0</v>
      </c>
      <c r="D77" s="129" t="s">
        <v>16</v>
      </c>
      <c r="E77" s="28">
        <v>40</v>
      </c>
      <c r="F77" s="28">
        <v>0.2</v>
      </c>
      <c r="G77" s="48">
        <f>IF((AND(NOT(C77=""),NOT(F77=""))),F77*C77,(""))</f>
        <v>0</v>
      </c>
      <c r="H77" s="11"/>
      <c r="I77" s="25"/>
      <c r="J77" s="25"/>
      <c r="K77" s="25" t="str">
        <f>IF((AND(NOT(C77=""),NOT(I77=""))),I77*C77,(""))</f>
        <v/>
      </c>
      <c r="L77" s="47">
        <f>IF((AND(NOT(G77=""),NOT(E77=""))),E77*G77,(""))</f>
        <v>0</v>
      </c>
      <c r="M77" s="47" t="str">
        <f>IF((AND(NOT(J77=""),NOT(K77=""))),K77*J77,(""))</f>
        <v/>
      </c>
      <c r="N77" s="69">
        <f>IF((AND(L77="",M77="")),"",SUM(L77,M77))</f>
        <v>0</v>
      </c>
    </row>
    <row r="78" spans="1:14" s="1" customFormat="1" ht="13.5" customHeight="1" thickBot="1">
      <c r="B78" s="162"/>
      <c r="C78" s="70"/>
      <c r="D78" s="71"/>
      <c r="E78" s="71"/>
      <c r="F78" s="72"/>
      <c r="G78" s="73"/>
      <c r="H78" s="70"/>
      <c r="I78" s="70"/>
      <c r="J78" s="74"/>
      <c r="K78" s="75"/>
      <c r="L78" s="76" t="s">
        <v>142</v>
      </c>
      <c r="M78" s="77" t="str">
        <f>B76</f>
        <v>2.1</v>
      </c>
      <c r="N78" s="78">
        <f>IF((AND(L77="",M77="")),"",SUM(L77,M77))</f>
        <v>0</v>
      </c>
    </row>
    <row r="79" spans="1:14" s="1" customFormat="1" ht="15" customHeight="1">
      <c r="B79" s="160" t="s">
        <v>105</v>
      </c>
      <c r="C79" s="61" t="s">
        <v>77</v>
      </c>
      <c r="D79" s="62"/>
      <c r="E79" s="62"/>
      <c r="F79" s="62"/>
      <c r="G79" s="137"/>
      <c r="H79" s="64"/>
      <c r="I79" s="125"/>
      <c r="J79" s="65"/>
      <c r="K79" s="66"/>
      <c r="L79" s="67"/>
      <c r="M79" s="67"/>
      <c r="N79" s="68"/>
    </row>
    <row r="80" spans="1:14" s="1" customFormat="1" ht="11.25">
      <c r="B80" s="161"/>
      <c r="C80" s="28">
        <v>0</v>
      </c>
      <c r="D80" s="48" t="s">
        <v>19</v>
      </c>
      <c r="E80" s="28">
        <v>40</v>
      </c>
      <c r="F80" s="28">
        <v>0.1</v>
      </c>
      <c r="G80" s="48">
        <f>IF((AND(NOT(C80=""),NOT(F80=""))),F80*C80,(""))</f>
        <v>0</v>
      </c>
      <c r="H80" s="11"/>
      <c r="I80" s="25"/>
      <c r="J80" s="25"/>
      <c r="K80" s="25" t="str">
        <f>IF((AND(NOT(C80=""),NOT(I80=""))),I80*C80,(""))</f>
        <v/>
      </c>
      <c r="L80" s="47">
        <f>IF((AND(NOT(G80=""),NOT(E80=""))),E80*G80,(""))</f>
        <v>0</v>
      </c>
      <c r="M80" s="47" t="str">
        <f>IF((AND(NOT(J80=""),NOT(K80=""))),K80*J80,(""))</f>
        <v/>
      </c>
      <c r="N80" s="69">
        <f>IF((AND(L80="",M80="")),"",SUM(L80,M80))</f>
        <v>0</v>
      </c>
    </row>
    <row r="81" spans="2:14" s="1" customFormat="1" ht="12" thickBot="1">
      <c r="B81" s="162"/>
      <c r="C81" s="70"/>
      <c r="D81" s="71"/>
      <c r="E81" s="71"/>
      <c r="F81" s="72"/>
      <c r="G81" s="73"/>
      <c r="H81" s="70"/>
      <c r="I81" s="70"/>
      <c r="J81" s="74"/>
      <c r="K81" s="75"/>
      <c r="L81" s="76" t="s">
        <v>142</v>
      </c>
      <c r="M81" s="77" t="str">
        <f>B79</f>
        <v>2.2</v>
      </c>
      <c r="N81" s="78">
        <f>IF((AND(L80="",M80="")),"",SUM(L80,M80))</f>
        <v>0</v>
      </c>
    </row>
    <row r="82" spans="2:14" s="1" customFormat="1" ht="12.75" customHeight="1">
      <c r="B82" s="160" t="s">
        <v>108</v>
      </c>
      <c r="C82" s="113" t="s">
        <v>158</v>
      </c>
      <c r="D82" s="62"/>
      <c r="E82" s="62"/>
      <c r="F82" s="62"/>
      <c r="G82" s="137"/>
      <c r="H82" s="64"/>
      <c r="I82" s="125"/>
      <c r="J82" s="65"/>
      <c r="K82" s="66"/>
      <c r="L82" s="67"/>
      <c r="M82" s="67"/>
      <c r="N82" s="68"/>
    </row>
    <row r="83" spans="2:14" s="1" customFormat="1" ht="11.25">
      <c r="B83" s="161"/>
      <c r="C83" s="28">
        <v>0</v>
      </c>
      <c r="D83" s="48" t="s">
        <v>16</v>
      </c>
      <c r="E83" s="28">
        <v>40</v>
      </c>
      <c r="F83" s="28">
        <v>0.15</v>
      </c>
      <c r="G83" s="48">
        <f>IF((AND(NOT(C83=""),NOT(F83=""))),F83*C83,(""))</f>
        <v>0</v>
      </c>
      <c r="H83" s="11"/>
      <c r="I83" s="25"/>
      <c r="J83" s="25"/>
      <c r="K83" s="25" t="str">
        <f>IF((AND(NOT(C83=""),NOT(I83=""))),I83*C83,(""))</f>
        <v/>
      </c>
      <c r="L83" s="47">
        <f>IF((AND(NOT(G83=""),NOT(E83=""))),E83*G83,(""))</f>
        <v>0</v>
      </c>
      <c r="M83" s="47" t="str">
        <f>IF((AND(NOT(J83=""),NOT(K83=""))),K83*J83,(""))</f>
        <v/>
      </c>
      <c r="N83" s="69">
        <f>IF((AND(L83="",M83="")),"",SUM(L83,M83))</f>
        <v>0</v>
      </c>
    </row>
    <row r="84" spans="2:14" s="1" customFormat="1" ht="12" thickBot="1">
      <c r="B84" s="162"/>
      <c r="C84" s="70"/>
      <c r="D84" s="71"/>
      <c r="E84" s="71"/>
      <c r="F84" s="72"/>
      <c r="G84" s="73"/>
      <c r="H84" s="70"/>
      <c r="I84" s="70"/>
      <c r="J84" s="74"/>
      <c r="K84" s="75"/>
      <c r="L84" s="76" t="s">
        <v>142</v>
      </c>
      <c r="M84" s="77" t="str">
        <f>B82</f>
        <v>2.3</v>
      </c>
      <c r="N84" s="78">
        <f>IF((AND(L83="",M83="")),"",SUM(L83,M83))</f>
        <v>0</v>
      </c>
    </row>
    <row r="85" spans="2:14" s="2" customFormat="1" ht="12.75" customHeight="1">
      <c r="B85" s="141" t="s">
        <v>112</v>
      </c>
      <c r="C85" s="61" t="s">
        <v>159</v>
      </c>
      <c r="D85" s="62"/>
      <c r="E85" s="62"/>
      <c r="F85" s="62"/>
      <c r="G85" s="63"/>
      <c r="H85" s="64" t="s">
        <v>83</v>
      </c>
      <c r="I85" s="125"/>
      <c r="J85" s="65"/>
      <c r="K85" s="66"/>
      <c r="L85" s="67"/>
      <c r="M85" s="67"/>
      <c r="N85" s="68"/>
    </row>
    <row r="86" spans="2:14" s="1" customFormat="1" ht="11.25">
      <c r="B86" s="148"/>
      <c r="C86" s="28">
        <v>0</v>
      </c>
      <c r="D86" s="129" t="s">
        <v>16</v>
      </c>
      <c r="E86" s="28">
        <v>40</v>
      </c>
      <c r="F86" s="28">
        <v>0.5</v>
      </c>
      <c r="G86" s="48">
        <f>IF((AND(NOT(C86=""),NOT(F86=""))),F86*C86,(""))</f>
        <v>0</v>
      </c>
      <c r="H86" s="48" t="s">
        <v>18</v>
      </c>
      <c r="I86" s="48">
        <v>0.1</v>
      </c>
      <c r="J86" s="57">
        <f>'Preis-Übersicht'!$D$15</f>
        <v>0</v>
      </c>
      <c r="K86" s="48">
        <f>IF(AND(C86&lt;&gt;"",I86&lt;&gt;""),I86*C86,(""))</f>
        <v>0</v>
      </c>
      <c r="L86" s="47">
        <f>IF((AND(NOT(G86=""),NOT(E86=""))),E86*G86,(""))</f>
        <v>0</v>
      </c>
      <c r="M86" s="47">
        <f>IF((AND(NOT(J86=""),NOT(K86=""))),K86*J86,(""))</f>
        <v>0</v>
      </c>
      <c r="N86" s="69">
        <f>IF((AND(L86="",M86="")),"",SUM(L86,M86))</f>
        <v>0</v>
      </c>
    </row>
    <row r="87" spans="2:14" s="1" customFormat="1" ht="12.75" customHeight="1">
      <c r="B87" s="123"/>
      <c r="C87" s="24"/>
      <c r="D87" s="21"/>
      <c r="E87" s="21"/>
      <c r="F87" s="21"/>
      <c r="G87" s="29"/>
      <c r="H87" s="23" t="s">
        <v>160</v>
      </c>
      <c r="I87" s="151"/>
      <c r="J87" s="56"/>
      <c r="K87" s="60"/>
      <c r="L87" s="7"/>
      <c r="M87" s="7"/>
      <c r="N87" s="83"/>
    </row>
    <row r="88" spans="2:14" s="1" customFormat="1" ht="11.25">
      <c r="B88" s="123"/>
      <c r="C88" s="25"/>
      <c r="D88" s="25"/>
      <c r="E88" s="25"/>
      <c r="F88" s="26"/>
      <c r="G88" s="48"/>
      <c r="H88" s="48" t="s">
        <v>18</v>
      </c>
      <c r="I88" s="48">
        <v>1.6</v>
      </c>
      <c r="J88" s="57">
        <f>'Preis-Übersicht'!$D$22</f>
        <v>0</v>
      </c>
      <c r="K88" s="48">
        <f>IF((AND(NOT($C$86=""),NOT(I88=""))),I88*$C$86,(""))</f>
        <v>0</v>
      </c>
      <c r="L88" s="47" t="str">
        <f>IF((AND(NOT(G88=""),NOT(E88=""))),E88*G88,(""))</f>
        <v/>
      </c>
      <c r="M88" s="47">
        <f>IF((AND(NOT(J88=""),NOT(K88=""))),K88*J88,(""))</f>
        <v>0</v>
      </c>
      <c r="N88" s="69">
        <f>IF((AND(L88="",M88="")),"",SUM(L88,M88))</f>
        <v>0</v>
      </c>
    </row>
    <row r="89" spans="2:14" s="1" customFormat="1" ht="12.75" customHeight="1">
      <c r="B89" s="123"/>
      <c r="C89" s="24"/>
      <c r="D89" s="21"/>
      <c r="E89" s="21"/>
      <c r="F89" s="21"/>
      <c r="G89" s="29"/>
      <c r="H89" s="23" t="s">
        <v>79</v>
      </c>
      <c r="I89" s="151" t="s">
        <v>20</v>
      </c>
      <c r="J89" s="56"/>
      <c r="K89" s="60"/>
      <c r="L89" s="7"/>
      <c r="M89" s="7"/>
      <c r="N89" s="83"/>
    </row>
    <row r="90" spans="2:14" s="1" customFormat="1" ht="11.25">
      <c r="B90" s="123"/>
      <c r="C90" s="25"/>
      <c r="D90" s="25"/>
      <c r="E90" s="25"/>
      <c r="F90" s="26"/>
      <c r="G90" s="48"/>
      <c r="H90" s="129" t="s">
        <v>18</v>
      </c>
      <c r="I90" s="48">
        <v>8.5</v>
      </c>
      <c r="J90" s="55">
        <f>'Preis-Übersicht'!$D$5</f>
        <v>0</v>
      </c>
      <c r="K90" s="48">
        <f>IF((AND(NOT($C$86=""),NOT(I90=""))),I90*$C$86,(""))</f>
        <v>0</v>
      </c>
      <c r="L90" s="47" t="str">
        <f>IF((AND(NOT(G90=""),NOT(E90=""))),E90*G90,(""))</f>
        <v/>
      </c>
      <c r="M90" s="47">
        <f>IF((AND(NOT(J90=""),NOT(K90=""))),K90*J90,(""))</f>
        <v>0</v>
      </c>
      <c r="N90" s="69">
        <f>IF((AND(L90="",M90="")),"",SUM(L90,M90))</f>
        <v>0</v>
      </c>
    </row>
    <row r="91" spans="2:14" s="1" customFormat="1" ht="12" thickBot="1">
      <c r="B91" s="150"/>
      <c r="C91" s="70"/>
      <c r="D91" s="71"/>
      <c r="E91" s="71"/>
      <c r="F91" s="72"/>
      <c r="G91" s="73"/>
      <c r="H91" s="70"/>
      <c r="I91" s="70"/>
      <c r="J91" s="74"/>
      <c r="K91" s="75"/>
      <c r="L91" s="76" t="s">
        <v>142</v>
      </c>
      <c r="M91" s="77" t="str">
        <f>B85</f>
        <v>2.4</v>
      </c>
      <c r="N91" s="78">
        <f>IF((AND(L90="",M90="",L88="",M88="",L86="",M86="")),"",SUM(L90,M90,L88,M88,L86,M86))</f>
        <v>0</v>
      </c>
    </row>
    <row r="92" spans="2:14" s="1" customFormat="1" ht="12.75" customHeight="1">
      <c r="B92" s="84" t="s">
        <v>118</v>
      </c>
      <c r="C92" s="61" t="s">
        <v>90</v>
      </c>
      <c r="D92" s="62"/>
      <c r="E92" s="62"/>
      <c r="F92" s="62"/>
      <c r="G92" s="137"/>
      <c r="H92" s="64" t="s">
        <v>81</v>
      </c>
      <c r="I92" s="125" t="s">
        <v>91</v>
      </c>
      <c r="J92" s="65"/>
      <c r="K92" s="66"/>
      <c r="L92" s="67"/>
      <c r="M92" s="67"/>
      <c r="N92" s="68"/>
    </row>
    <row r="93" spans="2:14" s="1" customFormat="1" ht="11.25">
      <c r="B93" s="85"/>
      <c r="C93" s="27">
        <v>0</v>
      </c>
      <c r="D93" s="48" t="s">
        <v>16</v>
      </c>
      <c r="E93" s="27">
        <v>40</v>
      </c>
      <c r="F93" s="28">
        <v>0.2</v>
      </c>
      <c r="G93" s="48">
        <f>IF((AND(NOT(C93=""),NOT(F93=""))),F93*C93,(""))</f>
        <v>0</v>
      </c>
      <c r="H93" s="122" t="s">
        <v>18</v>
      </c>
      <c r="I93" s="48">
        <v>2.5</v>
      </c>
      <c r="J93" s="57">
        <f>'Preis-Übersicht'!$D$17</f>
        <v>0</v>
      </c>
      <c r="K93" s="48">
        <f>IF((AND(NOT(C93=""),NOT(I93=""))),I93*C93,(""))</f>
        <v>0</v>
      </c>
      <c r="L93" s="47">
        <f>IF((AND(NOT(G93=""),NOT(E93=""))),E93*G93,(""))</f>
        <v>0</v>
      </c>
      <c r="M93" s="47">
        <f>IF((AND(NOT(J93=""),NOT(K93=""))),K93*J93,(""))</f>
        <v>0</v>
      </c>
      <c r="N93" s="69">
        <f>IF((AND(L93="",M93="")),"",SUM(L93,M93))</f>
        <v>0</v>
      </c>
    </row>
    <row r="94" spans="2:14" s="1" customFormat="1" ht="12" thickBot="1">
      <c r="B94" s="162"/>
      <c r="C94" s="138"/>
      <c r="D94" s="71"/>
      <c r="E94" s="71"/>
      <c r="F94" s="72"/>
      <c r="G94" s="73"/>
      <c r="H94" s="70"/>
      <c r="I94" s="70"/>
      <c r="J94" s="74"/>
      <c r="K94" s="139"/>
      <c r="L94" s="76" t="s">
        <v>142</v>
      </c>
      <c r="M94" s="120" t="str">
        <f>B92</f>
        <v>2.5</v>
      </c>
      <c r="N94" s="121">
        <f>IF((AND(L93="",M93="")),"",SUM(L93,M93))</f>
        <v>0</v>
      </c>
    </row>
    <row r="95" spans="2:14" s="1" customFormat="1" ht="12.75" customHeight="1">
      <c r="B95" s="84" t="s">
        <v>119</v>
      </c>
      <c r="C95" s="61" t="s">
        <v>164</v>
      </c>
      <c r="D95" s="62"/>
      <c r="E95" s="62"/>
      <c r="F95" s="62"/>
      <c r="G95" s="137"/>
      <c r="H95" s="64" t="s">
        <v>81</v>
      </c>
      <c r="I95" s="125"/>
      <c r="J95" s="65"/>
      <c r="K95" s="66"/>
      <c r="L95" s="67"/>
      <c r="M95" s="67"/>
      <c r="N95" s="68"/>
    </row>
    <row r="96" spans="2:14" s="1" customFormat="1" ht="11.25">
      <c r="B96" s="85"/>
      <c r="C96" s="27">
        <v>0</v>
      </c>
      <c r="D96" s="48" t="s">
        <v>16</v>
      </c>
      <c r="E96" s="27">
        <v>40</v>
      </c>
      <c r="F96" s="28">
        <v>0.2</v>
      </c>
      <c r="G96" s="48">
        <f>IF((AND(NOT(C96=""),NOT(F96=""))),F96*C96,(""))</f>
        <v>0</v>
      </c>
      <c r="H96" s="122" t="s">
        <v>18</v>
      </c>
      <c r="I96" s="48">
        <v>1.5</v>
      </c>
      <c r="J96" s="57">
        <f>'Preis-Übersicht'!$D$17</f>
        <v>0</v>
      </c>
      <c r="K96" s="48">
        <f>IF((AND(NOT(C96=""),NOT(I96=""))),I96*C96,(""))</f>
        <v>0</v>
      </c>
      <c r="L96" s="47">
        <f>IF((AND(NOT(G96=""),NOT(E96=""))),E96*G96,(""))</f>
        <v>0</v>
      </c>
      <c r="M96" s="47">
        <f>IF((AND(NOT(J96=""),NOT(K96=""))),K96*J96,(""))</f>
        <v>0</v>
      </c>
      <c r="N96" s="69">
        <f>IF((AND(L96="",M96="")),"",SUM(L96,M96))</f>
        <v>0</v>
      </c>
    </row>
    <row r="97" spans="2:14" s="1" customFormat="1" ht="12" thickBot="1">
      <c r="B97" s="162"/>
      <c r="C97" s="138"/>
      <c r="D97" s="71"/>
      <c r="E97" s="71"/>
      <c r="F97" s="72"/>
      <c r="G97" s="73"/>
      <c r="H97" s="70"/>
      <c r="I97" s="70"/>
      <c r="J97" s="74"/>
      <c r="K97" s="139"/>
      <c r="L97" s="76" t="s">
        <v>142</v>
      </c>
      <c r="M97" s="120" t="str">
        <f>B95</f>
        <v>2.6</v>
      </c>
      <c r="N97" s="121">
        <f>IF((AND(L96="",M96="")),"",SUM(L96,M96))</f>
        <v>0</v>
      </c>
    </row>
    <row r="98" spans="2:14" s="1" customFormat="1" ht="13.5" thickBot="1">
      <c r="B98" s="152"/>
      <c r="C98" s="153"/>
      <c r="D98" s="154"/>
      <c r="E98" s="154"/>
      <c r="F98" s="155"/>
      <c r="G98" s="156"/>
      <c r="H98" s="153"/>
      <c r="I98" s="153"/>
      <c r="J98" s="157"/>
      <c r="K98" s="158"/>
      <c r="L98" s="165" t="s">
        <v>145</v>
      </c>
      <c r="M98" s="166" t="str">
        <f>B74</f>
        <v>2</v>
      </c>
      <c r="N98" s="159">
        <f>N78+N81+N84+N91+N94+N97</f>
        <v>0</v>
      </c>
    </row>
    <row r="99" spans="2:14" ht="14.25" thickTop="1" thickBot="1"/>
    <row r="100" spans="2:14">
      <c r="B100" s="167" t="s">
        <v>131</v>
      </c>
      <c r="C100" s="168" t="s">
        <v>21</v>
      </c>
      <c r="D100" s="169"/>
      <c r="E100" s="169"/>
      <c r="F100" s="169"/>
      <c r="G100" s="170"/>
      <c r="H100" s="169"/>
      <c r="I100" s="169"/>
      <c r="J100" s="171"/>
      <c r="K100" s="172"/>
      <c r="L100" s="173"/>
      <c r="M100" s="173"/>
      <c r="N100" s="174"/>
    </row>
    <row r="101" spans="2:14" ht="13.5" thickBot="1">
      <c r="B101" s="175"/>
      <c r="C101" s="176"/>
      <c r="D101" s="177"/>
      <c r="E101" s="177"/>
      <c r="F101" s="177"/>
      <c r="G101" s="178"/>
      <c r="H101" s="177"/>
      <c r="I101" s="177"/>
      <c r="J101" s="179"/>
      <c r="K101" s="180"/>
      <c r="L101" s="181"/>
      <c r="M101" s="181"/>
      <c r="N101" s="182"/>
    </row>
    <row r="102" spans="2:14">
      <c r="B102" s="79" t="s">
        <v>132</v>
      </c>
      <c r="C102" s="61" t="s">
        <v>96</v>
      </c>
      <c r="D102" s="62"/>
      <c r="E102" s="62"/>
      <c r="F102" s="62"/>
      <c r="G102" s="63"/>
      <c r="H102" s="64" t="s">
        <v>97</v>
      </c>
      <c r="I102" s="125" t="s">
        <v>141</v>
      </c>
      <c r="J102" s="65"/>
      <c r="K102" s="66"/>
      <c r="L102" s="67"/>
      <c r="M102" s="67"/>
      <c r="N102" s="68"/>
    </row>
    <row r="103" spans="2:14">
      <c r="B103" s="80"/>
      <c r="C103" s="28">
        <v>0</v>
      </c>
      <c r="D103" s="48" t="s">
        <v>16</v>
      </c>
      <c r="E103" s="28">
        <v>40</v>
      </c>
      <c r="F103" s="28">
        <v>0.2</v>
      </c>
      <c r="G103" s="48">
        <f>IF((AND(NOT(C103=""),NOT(F103=""))),F103*C103,(""))</f>
        <v>0</v>
      </c>
      <c r="H103" s="48" t="s">
        <v>18</v>
      </c>
      <c r="I103" s="48">
        <v>4.8</v>
      </c>
      <c r="J103" s="57">
        <f>'Preis-Übersicht'!$D$23</f>
        <v>0</v>
      </c>
      <c r="K103" s="48">
        <f>IF((AND(NOT(C103=""),NOT(I103=""))),I103*C103,(""))</f>
        <v>0</v>
      </c>
      <c r="L103" s="47">
        <f>IF((AND(NOT(G103=""),NOT(E103=""))),E103*G103,(""))</f>
        <v>0</v>
      </c>
      <c r="M103" s="47">
        <f>IF((AND(NOT(J103=""),NOT(K103=""))),K103*J103,(""))</f>
        <v>0</v>
      </c>
      <c r="N103" s="69">
        <f>IF((AND(L103="",M103="")),"",SUM(L103,M103))</f>
        <v>0</v>
      </c>
    </row>
    <row r="104" spans="2:14">
      <c r="B104" s="80"/>
      <c r="C104" s="24"/>
      <c r="D104" s="21"/>
      <c r="E104" s="21"/>
      <c r="F104" s="21"/>
      <c r="G104" s="29"/>
      <c r="H104" s="23" t="s">
        <v>104</v>
      </c>
      <c r="I104" s="23"/>
      <c r="J104" s="56"/>
      <c r="K104" s="60"/>
      <c r="L104" s="22"/>
      <c r="M104" s="22"/>
      <c r="N104" s="81"/>
    </row>
    <row r="105" spans="2:14">
      <c r="B105" s="80"/>
      <c r="C105" s="25"/>
      <c r="D105" s="25"/>
      <c r="E105" s="25"/>
      <c r="F105" s="26"/>
      <c r="G105" s="48"/>
      <c r="H105" s="129" t="s">
        <v>16</v>
      </c>
      <c r="I105" s="48">
        <v>1.1000000000000001</v>
      </c>
      <c r="J105" s="57">
        <f>'Preis-Übersicht'!$D$2</f>
        <v>0</v>
      </c>
      <c r="K105" s="48">
        <f>IF((AND(NOT(C103=""),NOT(I105=""))),I105*C103,(""))</f>
        <v>0</v>
      </c>
      <c r="L105" s="47" t="str">
        <f>IF((AND(NOT(G105=""),NOT(E105=""))),E105*G105,(""))</f>
        <v/>
      </c>
      <c r="M105" s="47">
        <f>IF((AND(NOT(J105=""),NOT(K105=""))),K105*J105,(""))</f>
        <v>0</v>
      </c>
      <c r="N105" s="69">
        <f>IF((AND(L105="",M105="")),"",SUM(L105,M105))</f>
        <v>0</v>
      </c>
    </row>
    <row r="106" spans="2:14" ht="13.5" thickBot="1">
      <c r="B106" s="82"/>
      <c r="C106" s="70"/>
      <c r="D106" s="71"/>
      <c r="E106" s="71"/>
      <c r="F106" s="72"/>
      <c r="G106" s="140"/>
      <c r="H106" s="70"/>
      <c r="I106" s="70"/>
      <c r="J106" s="74"/>
      <c r="K106" s="75"/>
      <c r="L106" s="76" t="s">
        <v>142</v>
      </c>
      <c r="M106" s="77" t="str">
        <f>B102</f>
        <v>3.1</v>
      </c>
      <c r="N106" s="78">
        <f>IF((AND(L105="",M105="",L103="",M103="")),"",SUM(L105,M105,L103,M103))</f>
        <v>0</v>
      </c>
    </row>
    <row r="107" spans="2:14">
      <c r="B107" s="84" t="s">
        <v>133</v>
      </c>
      <c r="C107" s="61" t="s">
        <v>106</v>
      </c>
      <c r="D107" s="62"/>
      <c r="E107" s="62"/>
      <c r="F107" s="62"/>
      <c r="G107" s="137"/>
      <c r="H107" s="64" t="s">
        <v>107</v>
      </c>
      <c r="I107" s="125" t="s">
        <v>110</v>
      </c>
      <c r="J107" s="65"/>
      <c r="K107" s="66"/>
      <c r="L107" s="67"/>
      <c r="M107" s="67"/>
      <c r="N107" s="68"/>
    </row>
    <row r="108" spans="2:14">
      <c r="B108" s="85"/>
      <c r="C108" s="27">
        <v>0</v>
      </c>
      <c r="D108" s="48" t="s">
        <v>16</v>
      </c>
      <c r="E108" s="27">
        <v>40</v>
      </c>
      <c r="F108" s="28">
        <v>0.15</v>
      </c>
      <c r="G108" s="48">
        <f>IF((AND(NOT(C108=""),NOT(F108=""))),F108*C108,(""))</f>
        <v>0</v>
      </c>
      <c r="H108" s="122" t="s">
        <v>18</v>
      </c>
      <c r="I108" s="48">
        <v>3.9</v>
      </c>
      <c r="J108" s="57">
        <f>'Preis-Übersicht'!$D$24</f>
        <v>0</v>
      </c>
      <c r="K108" s="48">
        <f>IF((AND(NOT(C108=""),NOT(I108=""))),I108*C108,(""))</f>
        <v>0</v>
      </c>
      <c r="L108" s="47">
        <f>IF((AND(NOT(G108=""),NOT(E108=""))),E108*G108,(""))</f>
        <v>0</v>
      </c>
      <c r="M108" s="47">
        <f>IF((AND(NOT(J108=""),NOT(K108=""))),K108*J108,(""))</f>
        <v>0</v>
      </c>
      <c r="N108" s="69">
        <f>IF((AND(L108="",M108="")),"",SUM(L108,M108))</f>
        <v>0</v>
      </c>
    </row>
    <row r="109" spans="2:14" ht="13.5" thickBot="1">
      <c r="B109" s="82"/>
      <c r="C109" s="138"/>
      <c r="D109" s="71"/>
      <c r="E109" s="71"/>
      <c r="F109" s="72"/>
      <c r="G109" s="73"/>
      <c r="H109" s="70"/>
      <c r="I109" s="70"/>
      <c r="J109" s="74"/>
      <c r="K109" s="139"/>
      <c r="L109" s="76" t="s">
        <v>142</v>
      </c>
      <c r="M109" s="120" t="str">
        <f>B107</f>
        <v>3.2</v>
      </c>
      <c r="N109" s="121">
        <f>IF((AND(L108="",M108="")),"",SUM(L108,M108))</f>
        <v>0</v>
      </c>
    </row>
    <row r="110" spans="2:14">
      <c r="B110" s="84" t="s">
        <v>136</v>
      </c>
      <c r="C110" s="61" t="s">
        <v>109</v>
      </c>
      <c r="D110" s="62"/>
      <c r="E110" s="62"/>
      <c r="F110" s="62"/>
      <c r="G110" s="137"/>
      <c r="H110" s="64" t="s">
        <v>81</v>
      </c>
      <c r="I110" s="125" t="s">
        <v>111</v>
      </c>
      <c r="J110" s="65"/>
      <c r="K110" s="66"/>
      <c r="L110" s="67"/>
      <c r="M110" s="67"/>
      <c r="N110" s="68"/>
    </row>
    <row r="111" spans="2:14">
      <c r="B111" s="85"/>
      <c r="C111" s="27">
        <v>0</v>
      </c>
      <c r="D111" s="48" t="s">
        <v>16</v>
      </c>
      <c r="E111" s="27">
        <v>40</v>
      </c>
      <c r="F111" s="28">
        <v>0.2</v>
      </c>
      <c r="G111" s="48">
        <f>IF((AND(NOT(C111=""),NOT(F111=""))),F111*C111,(""))</f>
        <v>0</v>
      </c>
      <c r="H111" s="122" t="s">
        <v>18</v>
      </c>
      <c r="I111" s="48">
        <v>2.5</v>
      </c>
      <c r="J111" s="57">
        <f>'Preis-Übersicht'!$D$17</f>
        <v>0</v>
      </c>
      <c r="K111" s="48">
        <f>IF((AND(NOT(C111=""),NOT(I111=""))),I111*C111,(""))</f>
        <v>0</v>
      </c>
      <c r="L111" s="47">
        <f>IF((AND(NOT(G111=""),NOT(E111=""))),E111*G111,(""))</f>
        <v>0</v>
      </c>
      <c r="M111" s="47">
        <f>IF((AND(NOT(J111=""),NOT(K111=""))),K111*J111,(""))</f>
        <v>0</v>
      </c>
      <c r="N111" s="69">
        <f>IF((AND(L111="",M111="")),"",SUM(L111,M111))</f>
        <v>0</v>
      </c>
    </row>
    <row r="112" spans="2:14" ht="13.5" thickBot="1">
      <c r="B112" s="82"/>
      <c r="C112" s="138"/>
      <c r="D112" s="71"/>
      <c r="E112" s="71"/>
      <c r="F112" s="72"/>
      <c r="G112" s="73"/>
      <c r="H112" s="70"/>
      <c r="I112" s="70"/>
      <c r="J112" s="74"/>
      <c r="K112" s="139"/>
      <c r="L112" s="76" t="s">
        <v>142</v>
      </c>
      <c r="M112" s="120" t="str">
        <f>B110</f>
        <v>3.3</v>
      </c>
      <c r="N112" s="121">
        <f>IF((AND(L111="",M111="")),"",SUM(L111,M111))</f>
        <v>0</v>
      </c>
    </row>
    <row r="113" spans="2:14">
      <c r="B113" s="195" t="s">
        <v>139</v>
      </c>
      <c r="C113" s="61" t="s">
        <v>113</v>
      </c>
      <c r="D113" s="62"/>
      <c r="E113" s="62"/>
      <c r="F113" s="62"/>
      <c r="G113" s="63"/>
      <c r="H113" s="64" t="s">
        <v>114</v>
      </c>
      <c r="I113" s="125" t="s">
        <v>165</v>
      </c>
      <c r="J113" s="65"/>
      <c r="K113" s="66"/>
      <c r="L113" s="67"/>
      <c r="M113" s="67"/>
      <c r="N113" s="68"/>
    </row>
    <row r="114" spans="2:14">
      <c r="B114" s="196"/>
      <c r="C114" s="27">
        <v>0</v>
      </c>
      <c r="D114" s="48" t="s">
        <v>16</v>
      </c>
      <c r="E114" s="27">
        <v>40</v>
      </c>
      <c r="F114" s="27">
        <v>0.15</v>
      </c>
      <c r="G114" s="48">
        <f>IF((AND(NOT(C114=""),NOT(F114=""))),F114*C114,(""))</f>
        <v>0</v>
      </c>
      <c r="H114" s="129" t="s">
        <v>17</v>
      </c>
      <c r="I114" s="48">
        <v>0.4</v>
      </c>
      <c r="J114" s="57">
        <f>'Preis-Übersicht'!$D$3</f>
        <v>0</v>
      </c>
      <c r="K114" s="48">
        <f>IF((AND(NOT(C114=""),NOT(I114=""))),I114*C114,(""))</f>
        <v>0</v>
      </c>
      <c r="L114" s="47">
        <f>IF((AND(NOT(G114=""),NOT(E114=""))),E114*G114,(""))</f>
        <v>0</v>
      </c>
      <c r="M114" s="47">
        <f>IF((AND(NOT(J114=""),NOT(K114=""))),K114*J114,(""))</f>
        <v>0</v>
      </c>
      <c r="N114" s="69">
        <f>IF((AND(L114="",M114="")),"",SUM(L114,M114))</f>
        <v>0</v>
      </c>
    </row>
    <row r="115" spans="2:14" ht="13.5" thickBot="1">
      <c r="B115" s="197"/>
      <c r="C115" s="70"/>
      <c r="D115" s="71"/>
      <c r="E115" s="71"/>
      <c r="F115" s="72"/>
      <c r="G115" s="140"/>
      <c r="H115" s="70"/>
      <c r="I115" s="70"/>
      <c r="J115" s="74"/>
      <c r="K115" s="75"/>
      <c r="L115" s="76" t="s">
        <v>142</v>
      </c>
      <c r="M115" s="77" t="str">
        <f>B113</f>
        <v>3.4</v>
      </c>
      <c r="N115" s="78">
        <f>IF((AND(L114="",M114="")),"",SUM(L114,M114,))</f>
        <v>0</v>
      </c>
    </row>
    <row r="116" spans="2:14">
      <c r="B116" s="79" t="s">
        <v>137</v>
      </c>
      <c r="C116" s="61" t="s">
        <v>115</v>
      </c>
      <c r="D116" s="62"/>
      <c r="E116" s="62"/>
      <c r="F116" s="62"/>
      <c r="G116" s="63"/>
      <c r="H116" s="64" t="s">
        <v>116</v>
      </c>
      <c r="I116" s="125"/>
      <c r="J116" s="65"/>
      <c r="K116" s="66"/>
      <c r="L116" s="67"/>
      <c r="M116" s="67"/>
      <c r="N116" s="68"/>
    </row>
    <row r="117" spans="2:14">
      <c r="B117" s="80"/>
      <c r="C117" s="27">
        <v>0</v>
      </c>
      <c r="D117" s="48" t="s">
        <v>19</v>
      </c>
      <c r="E117" s="27">
        <v>40</v>
      </c>
      <c r="F117" s="28">
        <v>0.2</v>
      </c>
      <c r="G117" s="48">
        <f>IF((AND(NOT(C117=""),NOT(F117=""))),F117*C117,(""))</f>
        <v>0</v>
      </c>
      <c r="H117" s="129" t="s">
        <v>82</v>
      </c>
      <c r="I117" s="48">
        <v>4</v>
      </c>
      <c r="J117" s="57">
        <f>'Preis-Übersicht'!$D$7</f>
        <v>0</v>
      </c>
      <c r="K117" s="48">
        <f>IF(AND(C117&lt;&gt;"",I117&lt;&gt;""),I117*C117,(""))</f>
        <v>0</v>
      </c>
      <c r="L117" s="47">
        <f>IF((AND(NOT(G117=""),NOT(E117=""))),E117*G117,(""))</f>
        <v>0</v>
      </c>
      <c r="M117" s="47">
        <f>IF((AND(NOT(J117=""),NOT(K117=""))),K117*J117,(""))</f>
        <v>0</v>
      </c>
      <c r="N117" s="69">
        <f>IF((AND(L117="",M117="")),"",SUM(L117,M117))</f>
        <v>0</v>
      </c>
    </row>
    <row r="118" spans="2:14">
      <c r="B118" s="80"/>
      <c r="C118" s="24"/>
      <c r="D118" s="21"/>
      <c r="E118" s="21"/>
      <c r="F118" s="21"/>
      <c r="G118" s="29"/>
      <c r="H118" s="23" t="s">
        <v>129</v>
      </c>
      <c r="I118" s="126"/>
      <c r="J118" s="56"/>
      <c r="K118" s="60"/>
      <c r="L118" s="7"/>
      <c r="M118" s="7"/>
      <c r="N118" s="83"/>
    </row>
    <row r="119" spans="2:14">
      <c r="B119" s="80"/>
      <c r="C119" s="25"/>
      <c r="D119" s="25"/>
      <c r="E119" s="25"/>
      <c r="F119" s="26"/>
      <c r="G119" s="48"/>
      <c r="H119" s="129" t="s">
        <v>19</v>
      </c>
      <c r="I119" s="48">
        <v>0.5</v>
      </c>
      <c r="J119" s="57">
        <f>'Preis-Übersicht'!$D$6</f>
        <v>0</v>
      </c>
      <c r="K119" s="48">
        <f>IF((AND(NOT(C117=""),NOT(I119=""))),I119*C117,(""))</f>
        <v>0</v>
      </c>
      <c r="L119" s="47" t="str">
        <f>IF((AND(NOT(G119=""),NOT(E119=""))),E119*G119,(""))</f>
        <v/>
      </c>
      <c r="M119" s="47">
        <f>IF((AND(NOT(J119=""),NOT(K119=""))),K119*J119,(""))</f>
        <v>0</v>
      </c>
      <c r="N119" s="69">
        <f>IF((AND(L119="",M119="")),"",SUM(L119,M119))</f>
        <v>0</v>
      </c>
    </row>
    <row r="120" spans="2:14">
      <c r="B120" s="80"/>
      <c r="C120" s="24"/>
      <c r="D120" s="21"/>
      <c r="E120" s="21"/>
      <c r="F120" s="21"/>
      <c r="G120" s="29"/>
      <c r="H120" s="23" t="s">
        <v>117</v>
      </c>
      <c r="I120" s="163"/>
      <c r="J120" s="56"/>
      <c r="K120" s="60"/>
      <c r="L120" s="7"/>
      <c r="M120" s="7"/>
      <c r="N120" s="83"/>
    </row>
    <row r="121" spans="2:14">
      <c r="B121" s="80"/>
      <c r="C121" s="27">
        <v>0</v>
      </c>
      <c r="D121" s="48" t="s">
        <v>16</v>
      </c>
      <c r="E121" s="25"/>
      <c r="F121" s="26"/>
      <c r="G121" s="48"/>
      <c r="H121" s="129" t="s">
        <v>16</v>
      </c>
      <c r="I121" s="48">
        <v>1.05</v>
      </c>
      <c r="J121" s="57">
        <f>'Preis-Übersicht'!$D$8</f>
        <v>0</v>
      </c>
      <c r="K121" s="48">
        <f>IF((AND(NOT(C121=""),NOT(I121=""))),I121*C121,(""))</f>
        <v>0</v>
      </c>
      <c r="L121" s="47" t="str">
        <f>IF((AND(NOT(G121=""),NOT(E121=""))),E121*G121,(""))</f>
        <v/>
      </c>
      <c r="M121" s="47">
        <f>IF((AND(NOT(J121=""),NOT(K121=""))),K121*J121,(""))</f>
        <v>0</v>
      </c>
      <c r="N121" s="69">
        <f>IF((AND(L121="",M121="")),"",SUM(L121,M121))</f>
        <v>0</v>
      </c>
    </row>
    <row r="122" spans="2:14" ht="13.5" thickBot="1">
      <c r="B122" s="82"/>
      <c r="C122" s="70"/>
      <c r="D122" s="71"/>
      <c r="E122" s="71"/>
      <c r="F122" s="72"/>
      <c r="G122" s="73"/>
      <c r="H122" s="70"/>
      <c r="I122" s="70"/>
      <c r="J122" s="74"/>
      <c r="K122" s="75"/>
      <c r="L122" s="76" t="s">
        <v>142</v>
      </c>
      <c r="M122" s="77" t="str">
        <f>B116</f>
        <v>3.5</v>
      </c>
      <c r="N122" s="78">
        <f>IF((AND(L119="",M119="",L121="",M121="",L117="",M117="")),"",SUM(L119,M119,L121,M121,L117,M117))</f>
        <v>0</v>
      </c>
    </row>
    <row r="123" spans="2:14">
      <c r="B123" s="160" t="s">
        <v>138</v>
      </c>
      <c r="C123" s="113" t="s">
        <v>120</v>
      </c>
      <c r="D123" s="114"/>
      <c r="E123" s="114"/>
      <c r="F123" s="114"/>
      <c r="G123" s="63"/>
      <c r="H123" s="115"/>
      <c r="I123" s="114"/>
      <c r="J123" s="116"/>
      <c r="K123" s="117"/>
      <c r="L123" s="118"/>
      <c r="M123" s="118"/>
      <c r="N123" s="119"/>
    </row>
    <row r="124" spans="2:14">
      <c r="B124" s="161"/>
      <c r="C124" s="28">
        <v>0</v>
      </c>
      <c r="D124" s="129" t="s">
        <v>146</v>
      </c>
      <c r="E124" s="28">
        <v>40</v>
      </c>
      <c r="F124" s="28">
        <v>0.3</v>
      </c>
      <c r="G124" s="48">
        <f>IF((AND(NOT(C124=""),NOT(F124=""))),F124*C124,(""))</f>
        <v>0</v>
      </c>
      <c r="H124" s="11"/>
      <c r="I124" s="25"/>
      <c r="J124" s="25"/>
      <c r="K124" s="25" t="str">
        <f>IF((AND(NOT(C124=""),NOT(I124=""))),I124*C124,(""))</f>
        <v/>
      </c>
      <c r="L124" s="47">
        <f>IF((AND(NOT(G124=""),NOT(E124=""))),E124*G124,(""))</f>
        <v>0</v>
      </c>
      <c r="M124" s="47" t="str">
        <f>IF((AND(NOT(J124=""),NOT(K124=""))),K124*J124,(""))</f>
        <v/>
      </c>
      <c r="N124" s="69"/>
    </row>
    <row r="125" spans="2:14" ht="13.5" thickBot="1">
      <c r="B125" s="162"/>
      <c r="C125" s="70"/>
      <c r="D125" s="71"/>
      <c r="E125" s="71"/>
      <c r="F125" s="72"/>
      <c r="G125" s="73"/>
      <c r="H125" s="70"/>
      <c r="I125" s="70"/>
      <c r="J125" s="74"/>
      <c r="K125" s="75"/>
      <c r="L125" s="76" t="s">
        <v>142</v>
      </c>
      <c r="M125" s="77" t="str">
        <f>B123</f>
        <v>3.6</v>
      </c>
      <c r="N125" s="78">
        <f>IF((AND(L124="",M124="")),"",SUM(L124,M124))</f>
        <v>0</v>
      </c>
    </row>
    <row r="126" spans="2:14" ht="13.5" thickBot="1">
      <c r="B126" s="152"/>
      <c r="C126" s="153"/>
      <c r="D126" s="154"/>
      <c r="E126" s="154"/>
      <c r="F126" s="155"/>
      <c r="G126" s="156"/>
      <c r="H126" s="153"/>
      <c r="I126" s="153"/>
      <c r="J126" s="157"/>
      <c r="K126" s="158"/>
      <c r="L126" s="165" t="s">
        <v>145</v>
      </c>
      <c r="M126" s="166" t="str">
        <f>B100</f>
        <v>3</v>
      </c>
      <c r="N126" s="159">
        <f>N106+N109+N112+N115+N122+N125</f>
        <v>0</v>
      </c>
    </row>
    <row r="127" spans="2:14" ht="13.5" thickTop="1"/>
    <row r="128" spans="2:14" ht="13.5" thickBot="1">
      <c r="K128" s="189"/>
      <c r="L128" s="190" t="s">
        <v>172</v>
      </c>
      <c r="M128" s="191"/>
      <c r="N128" s="128">
        <f>N72+N98+N126</f>
        <v>0</v>
      </c>
    </row>
    <row r="129" ht="13.5" thickTop="1"/>
  </sheetData>
  <mergeCells count="1">
    <mergeCell ref="B113:B115"/>
  </mergeCells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9"/>
  <sheetViews>
    <sheetView zoomScaleNormal="100" workbookViewId="0">
      <pane ySplit="11" topLeftCell="A12" activePane="bottomLeft" state="frozen"/>
      <selection pane="bottomLeft" activeCell="C62" sqref="C62"/>
    </sheetView>
  </sheetViews>
  <sheetFormatPr baseColWidth="10" defaultRowHeight="12.75"/>
  <cols>
    <col min="1" max="1" width="3.140625" customWidth="1"/>
    <col min="2" max="2" width="14" style="144" customWidth="1"/>
    <col min="3" max="4" width="10.85546875" customWidth="1"/>
    <col min="5" max="5" width="12.140625" customWidth="1"/>
    <col min="6" max="6" width="15.42578125" bestFit="1" customWidth="1"/>
    <col min="7" max="7" width="12.7109375" style="31" customWidth="1"/>
    <col min="8" max="8" width="22.5703125" customWidth="1"/>
    <col min="9" max="9" width="17.42578125" customWidth="1"/>
    <col min="10" max="10" width="14.7109375" style="58" customWidth="1"/>
    <col min="11" max="11" width="13.140625" style="31" customWidth="1"/>
    <col min="12" max="12" width="10.85546875" customWidth="1"/>
    <col min="13" max="13" width="12.85546875" bestFit="1" customWidth="1"/>
    <col min="14" max="14" width="12.7109375" style="52" bestFit="1" customWidth="1"/>
  </cols>
  <sheetData>
    <row r="1" spans="1:14">
      <c r="A1" s="1"/>
      <c r="B1" s="143"/>
      <c r="C1" s="8"/>
      <c r="D1" s="8"/>
      <c r="E1" s="8"/>
      <c r="F1" s="8"/>
      <c r="G1" s="30"/>
      <c r="I1" s="8"/>
      <c r="K1" s="59"/>
      <c r="L1" s="4"/>
      <c r="M1" s="4"/>
      <c r="N1" s="50"/>
    </row>
    <row r="2" spans="1:14">
      <c r="A2" s="1"/>
      <c r="B2" s="19" t="s">
        <v>0</v>
      </c>
      <c r="C2" s="14"/>
      <c r="D2" s="8"/>
      <c r="E2" s="8"/>
      <c r="F2" s="8"/>
      <c r="G2" s="30"/>
      <c r="I2" s="8"/>
      <c r="K2" s="59"/>
      <c r="L2" s="4"/>
      <c r="M2" s="4"/>
      <c r="N2" s="50"/>
    </row>
    <row r="3" spans="1:14">
      <c r="A3" s="1"/>
      <c r="B3" s="143"/>
      <c r="C3" s="8"/>
      <c r="D3" s="8"/>
      <c r="E3" s="8"/>
      <c r="F3" s="8"/>
      <c r="G3" s="30"/>
      <c r="H3" s="188" t="s">
        <v>98</v>
      </c>
      <c r="I3" s="8"/>
      <c r="K3" s="59"/>
      <c r="L3" s="4"/>
      <c r="M3" s="4"/>
      <c r="N3" s="50"/>
    </row>
    <row r="4" spans="1:14">
      <c r="A4" s="1"/>
      <c r="B4" s="19"/>
      <c r="C4" s="14"/>
      <c r="D4" s="8"/>
      <c r="E4" s="8"/>
      <c r="F4" s="8"/>
      <c r="G4" s="30"/>
      <c r="H4" s="188" t="s">
        <v>100</v>
      </c>
      <c r="I4" s="8"/>
      <c r="K4" s="59"/>
      <c r="L4" s="4"/>
      <c r="M4" s="4"/>
      <c r="N4" s="50"/>
    </row>
    <row r="5" spans="1:14">
      <c r="A5" s="1"/>
      <c r="B5" s="19"/>
      <c r="C5" s="14"/>
      <c r="D5" s="8"/>
      <c r="E5" s="8"/>
      <c r="F5" s="8"/>
      <c r="G5" s="30"/>
      <c r="H5" s="188" t="s">
        <v>101</v>
      </c>
      <c r="I5" s="8"/>
      <c r="J5" s="53"/>
      <c r="K5" s="59"/>
      <c r="L5" s="4"/>
      <c r="M5" s="4"/>
      <c r="N5" s="50"/>
    </row>
    <row r="6" spans="1:14" ht="13.5" thickBot="1"/>
    <row r="7" spans="1:14">
      <c r="A7" s="3"/>
      <c r="B7" s="145" t="s">
        <v>1</v>
      </c>
      <c r="C7" s="92" t="s">
        <v>74</v>
      </c>
      <c r="D7" s="93"/>
      <c r="E7" s="93"/>
      <c r="F7" s="93"/>
      <c r="G7" s="94"/>
      <c r="H7" s="92" t="s">
        <v>78</v>
      </c>
      <c r="I7" s="92" t="s">
        <v>80</v>
      </c>
      <c r="J7" s="95"/>
      <c r="K7" s="96"/>
      <c r="L7" s="97"/>
      <c r="M7" s="97"/>
      <c r="N7" s="98"/>
    </row>
    <row r="8" spans="1:14">
      <c r="A8" s="3"/>
      <c r="B8" s="146"/>
      <c r="C8" s="32" t="s">
        <v>2</v>
      </c>
      <c r="D8" s="33" t="s">
        <v>76</v>
      </c>
      <c r="E8" s="34" t="s">
        <v>99</v>
      </c>
      <c r="F8" s="32" t="s">
        <v>102</v>
      </c>
      <c r="G8" s="36" t="s">
        <v>7</v>
      </c>
      <c r="H8" s="99"/>
      <c r="I8" s="49" t="s">
        <v>103</v>
      </c>
      <c r="J8" s="35" t="s">
        <v>167</v>
      </c>
      <c r="K8" s="37" t="s">
        <v>10</v>
      </c>
      <c r="L8" s="38" t="s">
        <v>5</v>
      </c>
      <c r="M8" s="37" t="s">
        <v>9</v>
      </c>
      <c r="N8" s="100" t="s">
        <v>12</v>
      </c>
    </row>
    <row r="9" spans="1:14">
      <c r="A9" s="3"/>
      <c r="B9" s="146"/>
      <c r="C9" s="39"/>
      <c r="D9" s="40"/>
      <c r="E9" s="41" t="s">
        <v>4</v>
      </c>
      <c r="F9" s="42" t="s">
        <v>13</v>
      </c>
      <c r="G9" s="44" t="s">
        <v>8</v>
      </c>
      <c r="H9" s="42" t="s">
        <v>76</v>
      </c>
      <c r="I9" s="42" t="s">
        <v>85</v>
      </c>
      <c r="J9" s="43" t="s">
        <v>15</v>
      </c>
      <c r="K9" s="45" t="s">
        <v>11</v>
      </c>
      <c r="L9" s="46" t="s">
        <v>6</v>
      </c>
      <c r="M9" s="45" t="s">
        <v>6</v>
      </c>
      <c r="N9" s="101" t="s">
        <v>6</v>
      </c>
    </row>
    <row r="10" spans="1:14" ht="13.5" thickBot="1">
      <c r="A10" s="3"/>
      <c r="B10" s="147"/>
      <c r="C10" s="102"/>
      <c r="D10" s="103"/>
      <c r="E10" s="104"/>
      <c r="F10" s="104" t="s">
        <v>14</v>
      </c>
      <c r="G10" s="105"/>
      <c r="H10" s="106"/>
      <c r="I10" s="107" t="s">
        <v>3</v>
      </c>
      <c r="J10" s="108"/>
      <c r="K10" s="109"/>
      <c r="L10" s="110"/>
      <c r="M10" s="111"/>
      <c r="N10" s="112"/>
    </row>
    <row r="11" spans="1:14">
      <c r="A11" s="3"/>
      <c r="B11" s="18"/>
      <c r="C11" s="15"/>
      <c r="D11" s="12"/>
      <c r="E11" s="13"/>
      <c r="F11" s="13"/>
      <c r="G11" s="17"/>
      <c r="H11" s="9"/>
      <c r="I11" s="10"/>
      <c r="J11" s="54"/>
      <c r="K11" s="6"/>
      <c r="L11" s="5"/>
      <c r="M11" s="5"/>
      <c r="N11" s="51"/>
    </row>
    <row r="12" spans="1:14">
      <c r="A12" s="3"/>
      <c r="B12" s="18"/>
      <c r="C12" s="15"/>
      <c r="D12" s="12"/>
      <c r="E12" s="13"/>
      <c r="F12" s="13"/>
      <c r="G12" s="17"/>
      <c r="H12" s="9"/>
      <c r="I12" s="10"/>
      <c r="J12" s="54"/>
      <c r="K12" s="6"/>
      <c r="L12" s="5"/>
      <c r="M12" s="5"/>
      <c r="N12" s="51"/>
    </row>
    <row r="13" spans="1:14">
      <c r="A13" s="3"/>
      <c r="B13" s="16" t="s">
        <v>169</v>
      </c>
      <c r="D13" s="8"/>
      <c r="E13" s="13"/>
      <c r="F13" s="13"/>
      <c r="G13" s="17"/>
      <c r="H13" s="9"/>
      <c r="I13" s="5"/>
      <c r="J13" s="51"/>
      <c r="K13" s="6"/>
      <c r="L13" s="5"/>
      <c r="M13" s="5"/>
      <c r="N13" s="51"/>
    </row>
    <row r="14" spans="1:14" ht="13.5" thickBot="1">
      <c r="A14" s="3"/>
      <c r="B14" s="16"/>
      <c r="D14" s="8"/>
      <c r="E14" s="13"/>
      <c r="F14" s="13"/>
      <c r="G14" s="17"/>
      <c r="H14" s="9"/>
      <c r="I14" s="5"/>
      <c r="J14" s="51"/>
      <c r="K14" s="6"/>
      <c r="L14" s="5"/>
      <c r="M14" s="5"/>
      <c r="N14" s="51"/>
    </row>
    <row r="15" spans="1:14">
      <c r="A15" s="3"/>
      <c r="B15" s="167" t="s">
        <v>75</v>
      </c>
      <c r="C15" s="168" t="s">
        <v>163</v>
      </c>
      <c r="D15" s="169"/>
      <c r="E15" s="169"/>
      <c r="F15" s="169"/>
      <c r="G15" s="170"/>
      <c r="H15" s="169"/>
      <c r="I15" s="169"/>
      <c r="J15" s="171"/>
      <c r="K15" s="172"/>
      <c r="L15" s="173"/>
      <c r="M15" s="173"/>
      <c r="N15" s="174"/>
    </row>
    <row r="16" spans="1:14" ht="13.5" thickBot="1">
      <c r="A16" s="3"/>
      <c r="B16" s="175"/>
      <c r="C16" s="176"/>
      <c r="D16" s="177"/>
      <c r="E16" s="177"/>
      <c r="F16" s="177"/>
      <c r="G16" s="178"/>
      <c r="H16" s="177"/>
      <c r="I16" s="177"/>
      <c r="J16" s="179"/>
      <c r="K16" s="180"/>
      <c r="L16" s="181"/>
      <c r="M16" s="181"/>
      <c r="N16" s="182"/>
    </row>
    <row r="17" spans="2:14" s="1" customFormat="1" ht="15" customHeight="1">
      <c r="B17" s="160" t="s">
        <v>68</v>
      </c>
      <c r="C17" s="113" t="s">
        <v>147</v>
      </c>
      <c r="D17" s="114"/>
      <c r="E17" s="114"/>
      <c r="F17" s="114"/>
      <c r="G17" s="63"/>
      <c r="H17" s="115"/>
      <c r="I17" s="115"/>
      <c r="J17" s="116"/>
      <c r="K17" s="117"/>
      <c r="L17" s="118"/>
      <c r="M17" s="118"/>
      <c r="N17" s="119"/>
    </row>
    <row r="18" spans="2:14" s="1" customFormat="1" ht="11.25">
      <c r="B18" s="161"/>
      <c r="C18" s="28">
        <v>0</v>
      </c>
      <c r="D18" s="129" t="s">
        <v>16</v>
      </c>
      <c r="E18" s="28">
        <v>40</v>
      </c>
      <c r="F18" s="28">
        <v>0.5</v>
      </c>
      <c r="G18" s="48">
        <f>IF((AND(NOT(C18=""),NOT(F18=""))),F18*C18,(""))</f>
        <v>0</v>
      </c>
      <c r="H18" s="11"/>
      <c r="I18" s="11"/>
      <c r="J18" s="25"/>
      <c r="K18" s="25" t="str">
        <f>IF((AND(NOT(C18=""),NOT(I18=""))),I18*C18,(""))</f>
        <v/>
      </c>
      <c r="L18" s="47">
        <f>IF((AND(NOT(G18=""),NOT(E18=""))),E18*G18,(""))</f>
        <v>0</v>
      </c>
      <c r="M18" s="47" t="str">
        <f>IF((AND(NOT(J18=""),NOT(K18=""))),K18*J18,(""))</f>
        <v/>
      </c>
      <c r="N18" s="69">
        <f>IF((AND(L18="",M18="")),"",SUM(L18,M18))</f>
        <v>0</v>
      </c>
    </row>
    <row r="19" spans="2:14" s="1" customFormat="1" ht="12" thickBot="1">
      <c r="B19" s="162"/>
      <c r="C19" s="70"/>
      <c r="D19" s="71"/>
      <c r="E19" s="71"/>
      <c r="F19" s="72"/>
      <c r="G19" s="73"/>
      <c r="H19" s="70"/>
      <c r="I19" s="70"/>
      <c r="J19" s="74"/>
      <c r="K19" s="75"/>
      <c r="L19" s="76" t="s">
        <v>142</v>
      </c>
      <c r="M19" s="77" t="str">
        <f>B17</f>
        <v>1.1</v>
      </c>
      <c r="N19" s="78">
        <f>IF((AND(L18="",M18="")),"",SUM(L18,M18))</f>
        <v>0</v>
      </c>
    </row>
    <row r="20" spans="2:14" s="1" customFormat="1" ht="15" customHeight="1">
      <c r="B20" s="160" t="s">
        <v>69</v>
      </c>
      <c r="C20" s="113" t="s">
        <v>149</v>
      </c>
      <c r="D20" s="114"/>
      <c r="E20" s="114"/>
      <c r="F20" s="114"/>
      <c r="G20" s="63"/>
      <c r="H20" s="115"/>
      <c r="I20" s="115"/>
      <c r="J20" s="116"/>
      <c r="K20" s="117"/>
      <c r="L20" s="118"/>
      <c r="M20" s="118"/>
      <c r="N20" s="119"/>
    </row>
    <row r="21" spans="2:14" s="1" customFormat="1" ht="11.25">
      <c r="B21" s="161"/>
      <c r="C21" s="28">
        <v>0</v>
      </c>
      <c r="D21" s="129" t="s">
        <v>146</v>
      </c>
      <c r="E21" s="28">
        <v>40</v>
      </c>
      <c r="F21" s="28">
        <v>0.5</v>
      </c>
      <c r="G21" s="48">
        <f>IF((AND(NOT(C21=""),NOT(F21=""))),F21*C21,(""))</f>
        <v>0</v>
      </c>
      <c r="H21" s="11"/>
      <c r="I21" s="11"/>
      <c r="J21" s="25"/>
      <c r="K21" s="25" t="str">
        <f>IF((AND(NOT(C21=""),NOT(I21=""))),I21*C21,(""))</f>
        <v/>
      </c>
      <c r="L21" s="47">
        <f>IF((AND(NOT(G21=""),NOT(E21=""))),E21*G21,(""))</f>
        <v>0</v>
      </c>
      <c r="M21" s="47" t="str">
        <f>IF((AND(NOT(J21=""),NOT(K21=""))),K21*J21,(""))</f>
        <v/>
      </c>
      <c r="N21" s="69">
        <f>IF((AND(L21="",M21="")),"",SUM(L21,M21))</f>
        <v>0</v>
      </c>
    </row>
    <row r="22" spans="2:14" s="1" customFormat="1" ht="12" thickBot="1">
      <c r="B22" s="162"/>
      <c r="C22" s="70"/>
      <c r="D22" s="71"/>
      <c r="E22" s="71"/>
      <c r="F22" s="72"/>
      <c r="G22" s="73"/>
      <c r="H22" s="70"/>
      <c r="I22" s="70"/>
      <c r="J22" s="74"/>
      <c r="K22" s="75"/>
      <c r="L22" s="76" t="s">
        <v>142</v>
      </c>
      <c r="M22" s="77" t="str">
        <f>B20</f>
        <v>1.2</v>
      </c>
      <c r="N22" s="78">
        <f>IF((AND(L21="",M21="")),"",SUM(L21,M21))</f>
        <v>0</v>
      </c>
    </row>
    <row r="23" spans="2:14" s="1" customFormat="1" ht="13.5" customHeight="1">
      <c r="B23" s="160" t="s">
        <v>70</v>
      </c>
      <c r="C23" s="113" t="s">
        <v>150</v>
      </c>
      <c r="D23" s="114"/>
      <c r="E23" s="114"/>
      <c r="F23" s="114"/>
      <c r="G23" s="63"/>
      <c r="H23" s="115"/>
      <c r="I23" s="115"/>
      <c r="J23" s="116"/>
      <c r="K23" s="117"/>
      <c r="L23" s="118"/>
      <c r="M23" s="118"/>
      <c r="N23" s="119"/>
    </row>
    <row r="24" spans="2:14" s="1" customFormat="1" ht="13.5" customHeight="1">
      <c r="B24" s="161"/>
      <c r="C24" s="28">
        <v>0</v>
      </c>
      <c r="D24" s="129" t="s">
        <v>16</v>
      </c>
      <c r="E24" s="28">
        <v>40</v>
      </c>
      <c r="F24" s="28">
        <v>0.2</v>
      </c>
      <c r="G24" s="48">
        <f>IF((AND(NOT(C24=""),NOT(F24=""))),F24*C24,(""))</f>
        <v>0</v>
      </c>
      <c r="H24" s="11"/>
      <c r="I24" s="25"/>
      <c r="J24" s="25"/>
      <c r="K24" s="25" t="str">
        <f>IF((AND(NOT(C24=""),NOT(I24=""))),I24*C24,(""))</f>
        <v/>
      </c>
      <c r="L24" s="47">
        <f>IF((AND(NOT(G24=""),NOT(E24=""))),E24*G24,(""))</f>
        <v>0</v>
      </c>
      <c r="M24" s="47" t="str">
        <f>IF((AND(NOT(J24=""),NOT(K24=""))),K24*J24,(""))</f>
        <v/>
      </c>
      <c r="N24" s="69">
        <f>IF((AND(L24="",M24="")),"",SUM(L24,M24))</f>
        <v>0</v>
      </c>
    </row>
    <row r="25" spans="2:14" s="1" customFormat="1" ht="13.5" customHeight="1" thickBot="1">
      <c r="B25" s="162"/>
      <c r="C25" s="70"/>
      <c r="D25" s="71"/>
      <c r="E25" s="71"/>
      <c r="F25" s="72"/>
      <c r="G25" s="73"/>
      <c r="H25" s="70"/>
      <c r="I25" s="70"/>
      <c r="J25" s="74"/>
      <c r="K25" s="75"/>
      <c r="L25" s="76" t="s">
        <v>142</v>
      </c>
      <c r="M25" s="77" t="str">
        <f>B23</f>
        <v>1.3</v>
      </c>
      <c r="N25" s="78">
        <f>IF((AND(L24="",M24="")),"",SUM(L24,M24))</f>
        <v>0</v>
      </c>
    </row>
    <row r="26" spans="2:14" s="1" customFormat="1" ht="15" customHeight="1">
      <c r="B26" s="160" t="s">
        <v>71</v>
      </c>
      <c r="C26" s="61" t="s">
        <v>77</v>
      </c>
      <c r="D26" s="62"/>
      <c r="E26" s="62"/>
      <c r="F26" s="62"/>
      <c r="G26" s="137"/>
      <c r="H26" s="64"/>
      <c r="I26" s="125"/>
      <c r="J26" s="65"/>
      <c r="K26" s="66"/>
      <c r="L26" s="67"/>
      <c r="M26" s="67"/>
      <c r="N26" s="68"/>
    </row>
    <row r="27" spans="2:14" s="1" customFormat="1" ht="11.25">
      <c r="B27" s="161"/>
      <c r="C27" s="28">
        <v>0</v>
      </c>
      <c r="D27" s="48" t="s">
        <v>19</v>
      </c>
      <c r="E27" s="28">
        <v>40</v>
      </c>
      <c r="F27" s="28">
        <v>0.1</v>
      </c>
      <c r="G27" s="48">
        <f>IF((AND(NOT(C27=""),NOT(F27=""))),F27*C27,(""))</f>
        <v>0</v>
      </c>
      <c r="H27" s="11"/>
      <c r="I27" s="25"/>
      <c r="J27" s="25"/>
      <c r="K27" s="25" t="str">
        <f>IF((AND(NOT(C27=""),NOT(I27=""))),I27*C27,(""))</f>
        <v/>
      </c>
      <c r="L27" s="47">
        <f>IF((AND(NOT(G27=""),NOT(E27=""))),E27*G27,(""))</f>
        <v>0</v>
      </c>
      <c r="M27" s="47" t="str">
        <f>IF((AND(NOT(J27=""),NOT(K27=""))),K27*J27,(""))</f>
        <v/>
      </c>
      <c r="N27" s="69">
        <f>IF((AND(L27="",M27="")),"",SUM(L27,M27))</f>
        <v>0</v>
      </c>
    </row>
    <row r="28" spans="2:14" s="1" customFormat="1" ht="12" thickBot="1">
      <c r="B28" s="162"/>
      <c r="C28" s="70"/>
      <c r="D28" s="71"/>
      <c r="E28" s="71"/>
      <c r="F28" s="72"/>
      <c r="G28" s="73"/>
      <c r="H28" s="70"/>
      <c r="I28" s="70"/>
      <c r="J28" s="74"/>
      <c r="K28" s="75"/>
      <c r="L28" s="76" t="s">
        <v>142</v>
      </c>
      <c r="M28" s="77" t="str">
        <f>B26</f>
        <v>1.4</v>
      </c>
      <c r="N28" s="78">
        <f>IF((AND(L27="",M27="")),"",SUM(L27,M27))</f>
        <v>0</v>
      </c>
    </row>
    <row r="29" spans="2:14" s="1" customFormat="1" ht="12.75" customHeight="1">
      <c r="B29" s="160" t="s">
        <v>135</v>
      </c>
      <c r="C29" s="113" t="s">
        <v>158</v>
      </c>
      <c r="D29" s="62"/>
      <c r="E29" s="62"/>
      <c r="F29" s="62"/>
      <c r="G29" s="137"/>
      <c r="H29" s="64"/>
      <c r="I29" s="125"/>
      <c r="J29" s="65"/>
      <c r="K29" s="66"/>
      <c r="L29" s="67"/>
      <c r="M29" s="67"/>
      <c r="N29" s="68"/>
    </row>
    <row r="30" spans="2:14" s="1" customFormat="1" ht="11.25">
      <c r="B30" s="161"/>
      <c r="C30" s="28">
        <v>0</v>
      </c>
      <c r="D30" s="48" t="s">
        <v>16</v>
      </c>
      <c r="E30" s="28">
        <v>40</v>
      </c>
      <c r="F30" s="28">
        <v>0.15</v>
      </c>
      <c r="G30" s="48">
        <f>IF((AND(NOT(C30=""),NOT(F30=""))),F30*C30,(""))</f>
        <v>0</v>
      </c>
      <c r="H30" s="11"/>
      <c r="I30" s="25"/>
      <c r="J30" s="25"/>
      <c r="K30" s="25" t="str">
        <f>IF((AND(NOT(C30=""),NOT(I30=""))),I30*C30,(""))</f>
        <v/>
      </c>
      <c r="L30" s="47">
        <f>IF((AND(NOT(G30=""),NOT(E30=""))),E30*G30,(""))</f>
        <v>0</v>
      </c>
      <c r="M30" s="47" t="str">
        <f>IF((AND(NOT(J30=""),NOT(K30=""))),K30*J30,(""))</f>
        <v/>
      </c>
      <c r="N30" s="69">
        <f>IF((AND(L30="",M30="")),"",SUM(L30,M30))</f>
        <v>0</v>
      </c>
    </row>
    <row r="31" spans="2:14" s="1" customFormat="1" ht="12" thickBot="1">
      <c r="B31" s="162"/>
      <c r="C31" s="70"/>
      <c r="D31" s="71"/>
      <c r="E31" s="71"/>
      <c r="F31" s="72"/>
      <c r="G31" s="73"/>
      <c r="H31" s="70"/>
      <c r="I31" s="70"/>
      <c r="J31" s="74"/>
      <c r="K31" s="75"/>
      <c r="L31" s="76" t="s">
        <v>142</v>
      </c>
      <c r="M31" s="77" t="str">
        <f>B29</f>
        <v>1.5</v>
      </c>
      <c r="N31" s="78">
        <f>IF((AND(L30="",M30="")),"",SUM(L30,M30))</f>
        <v>0</v>
      </c>
    </row>
    <row r="32" spans="2:14" s="2" customFormat="1" ht="12.75" customHeight="1">
      <c r="B32" s="141" t="s">
        <v>72</v>
      </c>
      <c r="C32" s="61" t="s">
        <v>159</v>
      </c>
      <c r="D32" s="62"/>
      <c r="E32" s="62"/>
      <c r="F32" s="62"/>
      <c r="G32" s="63"/>
      <c r="H32" s="64" t="s">
        <v>83</v>
      </c>
      <c r="I32" s="125"/>
      <c r="J32" s="65"/>
      <c r="K32" s="66"/>
      <c r="L32" s="67"/>
      <c r="M32" s="67"/>
      <c r="N32" s="68"/>
    </row>
    <row r="33" spans="2:14" s="1" customFormat="1" ht="11.25">
      <c r="B33" s="148"/>
      <c r="C33" s="28">
        <v>0</v>
      </c>
      <c r="D33" s="129" t="s">
        <v>16</v>
      </c>
      <c r="E33" s="28">
        <v>40</v>
      </c>
      <c r="F33" s="28">
        <v>0.5</v>
      </c>
      <c r="G33" s="48">
        <f>IF((AND(NOT(C33=""),NOT(F33=""))),F33*C33,(""))</f>
        <v>0</v>
      </c>
      <c r="H33" s="48" t="s">
        <v>18</v>
      </c>
      <c r="I33" s="48">
        <v>0.1</v>
      </c>
      <c r="J33" s="57">
        <f>'Preis-Übersicht'!$D$15</f>
        <v>0</v>
      </c>
      <c r="K33" s="48">
        <f>IF(AND(C33&lt;&gt;"",I33&lt;&gt;""),I33*C33,(""))</f>
        <v>0</v>
      </c>
      <c r="L33" s="47">
        <f>IF((AND(NOT(G33=""),NOT(E33=""))),E33*G33,(""))</f>
        <v>0</v>
      </c>
      <c r="M33" s="47">
        <f>IF((AND(NOT(J33=""),NOT(K33=""))),K33*J33,(""))</f>
        <v>0</v>
      </c>
      <c r="N33" s="69">
        <f>IF((AND(L33="",M33="")),"",SUM(L33,M33))</f>
        <v>0</v>
      </c>
    </row>
    <row r="34" spans="2:14" s="1" customFormat="1" ht="12.75" customHeight="1">
      <c r="B34" s="123"/>
      <c r="C34" s="24"/>
      <c r="D34" s="21"/>
      <c r="E34" s="21"/>
      <c r="F34" s="21"/>
      <c r="G34" s="29"/>
      <c r="H34" s="23" t="s">
        <v>160</v>
      </c>
      <c r="I34" s="151"/>
      <c r="J34" s="56"/>
      <c r="K34" s="192"/>
      <c r="L34" s="193"/>
      <c r="M34" s="193"/>
      <c r="N34" s="194"/>
    </row>
    <row r="35" spans="2:14" s="1" customFormat="1" ht="11.25">
      <c r="B35" s="123"/>
      <c r="C35" s="25"/>
      <c r="D35" s="25"/>
      <c r="E35" s="25"/>
      <c r="F35" s="26"/>
      <c r="G35" s="48"/>
      <c r="H35" s="48" t="s">
        <v>18</v>
      </c>
      <c r="I35" s="48">
        <v>1.6</v>
      </c>
      <c r="J35" s="57">
        <f>'Preis-Übersicht'!$D$22</f>
        <v>0</v>
      </c>
      <c r="K35" s="48">
        <f>IF((AND(NOT($C$33=""),NOT(I35=""))),I35*$C$33,(""))</f>
        <v>0</v>
      </c>
      <c r="L35" s="47" t="str">
        <f>IF((AND(NOT(G35=""),NOT(E35=""))),E35*G35,(""))</f>
        <v/>
      </c>
      <c r="M35" s="47">
        <f>IF((AND(NOT(J35=""),NOT(K35=""))),K35*J35,(""))</f>
        <v>0</v>
      </c>
      <c r="N35" s="69">
        <f>IF((AND(L35="",M35="")),"",SUM(L35,M35))</f>
        <v>0</v>
      </c>
    </row>
    <row r="36" spans="2:14" s="1" customFormat="1" ht="12.75" customHeight="1">
      <c r="B36" s="123"/>
      <c r="C36" s="24"/>
      <c r="D36" s="21"/>
      <c r="E36" s="21"/>
      <c r="F36" s="21"/>
      <c r="G36" s="29"/>
      <c r="H36" s="23" t="s">
        <v>79</v>
      </c>
      <c r="I36" s="151" t="s">
        <v>20</v>
      </c>
      <c r="J36" s="56"/>
      <c r="K36" s="192"/>
      <c r="L36" s="193"/>
      <c r="M36" s="193"/>
      <c r="N36" s="194"/>
    </row>
    <row r="37" spans="2:14" s="1" customFormat="1" ht="11.25">
      <c r="B37" s="123"/>
      <c r="C37" s="25"/>
      <c r="D37" s="25"/>
      <c r="E37" s="25"/>
      <c r="F37" s="26"/>
      <c r="G37" s="48"/>
      <c r="H37" s="129" t="s">
        <v>18</v>
      </c>
      <c r="I37" s="48">
        <v>8.5</v>
      </c>
      <c r="J37" s="55">
        <f>'Preis-Übersicht'!$D$5</f>
        <v>0</v>
      </c>
      <c r="K37" s="48">
        <f>IF((AND(NOT($C$33=""),NOT(I37=""))),I37*$C$33,(""))</f>
        <v>0</v>
      </c>
      <c r="L37" s="47" t="str">
        <f>IF((AND(NOT(G37=""),NOT(E37=""))),E37*G37,(""))</f>
        <v/>
      </c>
      <c r="M37" s="47">
        <f>IF((AND(NOT(J37=""),NOT(K37=""))),K37*J37,(""))</f>
        <v>0</v>
      </c>
      <c r="N37" s="69">
        <f>IF((AND(L37="",M37="")),"",SUM(L37,M37))</f>
        <v>0</v>
      </c>
    </row>
    <row r="38" spans="2:14" s="1" customFormat="1" ht="12" thickBot="1">
      <c r="B38" s="150"/>
      <c r="C38" s="70"/>
      <c r="D38" s="71"/>
      <c r="E38" s="71"/>
      <c r="F38" s="72"/>
      <c r="G38" s="73"/>
      <c r="H38" s="70"/>
      <c r="I38" s="70"/>
      <c r="J38" s="74"/>
      <c r="K38" s="75"/>
      <c r="L38" s="76" t="s">
        <v>142</v>
      </c>
      <c r="M38" s="77" t="str">
        <f>B32</f>
        <v>1.6</v>
      </c>
      <c r="N38" s="78">
        <f>IF((AND(L37="",M37="",L35="",M35="",L33="",M33="")),"",SUM(L37,M37,L35,M35,L33,M33))</f>
        <v>0</v>
      </c>
    </row>
    <row r="39" spans="2:14" s="1" customFormat="1" ht="12.75" customHeight="1">
      <c r="B39" s="84" t="s">
        <v>73</v>
      </c>
      <c r="C39" s="61" t="s">
        <v>88</v>
      </c>
      <c r="D39" s="62"/>
      <c r="E39" s="62"/>
      <c r="F39" s="62"/>
      <c r="G39" s="137"/>
      <c r="H39" s="64" t="s">
        <v>81</v>
      </c>
      <c r="I39" s="125"/>
      <c r="J39" s="65"/>
      <c r="K39" s="66"/>
      <c r="L39" s="67"/>
      <c r="M39" s="67"/>
      <c r="N39" s="68"/>
    </row>
    <row r="40" spans="2:14" s="1" customFormat="1" ht="11.25">
      <c r="B40" s="85" t="s">
        <v>134</v>
      </c>
      <c r="C40" s="27">
        <v>0</v>
      </c>
      <c r="D40" s="48" t="s">
        <v>16</v>
      </c>
      <c r="E40" s="27">
        <v>40</v>
      </c>
      <c r="F40" s="28">
        <v>0.1</v>
      </c>
      <c r="G40" s="48">
        <f>IF((AND(NOT(C40=""),NOT(F40=""))),F40*C40,(""))</f>
        <v>0</v>
      </c>
      <c r="H40" s="122" t="s">
        <v>18</v>
      </c>
      <c r="I40" s="48">
        <v>0.8</v>
      </c>
      <c r="J40" s="57">
        <f>'Preis-Übersicht'!$D$17</f>
        <v>0</v>
      </c>
      <c r="K40" s="48">
        <f>IF((AND(NOT(C40=""),NOT(I40=""))),I40*C40,(""))</f>
        <v>0</v>
      </c>
      <c r="L40" s="47">
        <f>IF((AND(NOT(G40=""),NOT(E40=""))),E40*G40,(""))</f>
        <v>0</v>
      </c>
      <c r="M40" s="47">
        <f>IF((AND(NOT(J40=""),NOT(K40=""))),K40*J40,(""))</f>
        <v>0</v>
      </c>
      <c r="N40" s="69">
        <f>IF((AND(L40="",M40="")),"",SUM(L40,M40))</f>
        <v>0</v>
      </c>
    </row>
    <row r="41" spans="2:14" s="1" customFormat="1" ht="12" thickBot="1">
      <c r="B41" s="162"/>
      <c r="C41" s="138"/>
      <c r="D41" s="71"/>
      <c r="E41" s="71"/>
      <c r="F41" s="72"/>
      <c r="G41" s="73"/>
      <c r="H41" s="70"/>
      <c r="I41" s="70"/>
      <c r="J41" s="74"/>
      <c r="K41" s="139"/>
      <c r="L41" s="76" t="s">
        <v>142</v>
      </c>
      <c r="M41" s="120" t="str">
        <f>B39</f>
        <v>1.7</v>
      </c>
      <c r="N41" s="121">
        <f>IF((AND(L40="",M40="")),"",SUM(L40,M40))</f>
        <v>0</v>
      </c>
    </row>
    <row r="42" spans="2:14" s="1" customFormat="1" ht="12.75" customHeight="1">
      <c r="B42" s="84" t="s">
        <v>86</v>
      </c>
      <c r="C42" s="61" t="s">
        <v>90</v>
      </c>
      <c r="D42" s="62"/>
      <c r="E42" s="62"/>
      <c r="F42" s="62"/>
      <c r="G42" s="137"/>
      <c r="H42" s="64" t="s">
        <v>81</v>
      </c>
      <c r="I42" s="125" t="s">
        <v>91</v>
      </c>
      <c r="J42" s="65"/>
      <c r="K42" s="66"/>
      <c r="L42" s="67"/>
      <c r="M42" s="67"/>
      <c r="N42" s="68"/>
    </row>
    <row r="43" spans="2:14" s="1" customFormat="1" ht="11.25">
      <c r="B43" s="85"/>
      <c r="C43" s="27">
        <v>0</v>
      </c>
      <c r="D43" s="48" t="s">
        <v>16</v>
      </c>
      <c r="E43" s="27">
        <v>40</v>
      </c>
      <c r="F43" s="28">
        <v>0.2</v>
      </c>
      <c r="G43" s="48">
        <f>IF((AND(NOT(C43=""),NOT(F43=""))),F43*C43,(""))</f>
        <v>0</v>
      </c>
      <c r="H43" s="122" t="s">
        <v>18</v>
      </c>
      <c r="I43" s="48">
        <v>2.5</v>
      </c>
      <c r="J43" s="57">
        <f>'Preis-Übersicht'!$D$17</f>
        <v>0</v>
      </c>
      <c r="K43" s="48">
        <f>IF((AND(NOT(C43=""),NOT(I43=""))),I43*C43,(""))</f>
        <v>0</v>
      </c>
      <c r="L43" s="47">
        <f>IF((AND(NOT(G43=""),NOT(E43=""))),E43*G43,(""))</f>
        <v>0</v>
      </c>
      <c r="M43" s="47">
        <f>IF((AND(NOT(J43=""),NOT(K43=""))),K43*J43,(""))</f>
        <v>0</v>
      </c>
      <c r="N43" s="69">
        <f>IF((AND(L43="",M43="")),"",SUM(L43,M43))</f>
        <v>0</v>
      </c>
    </row>
    <row r="44" spans="2:14" s="1" customFormat="1" ht="12" thickBot="1">
      <c r="B44" s="162"/>
      <c r="C44" s="138"/>
      <c r="D44" s="71"/>
      <c r="E44" s="71"/>
      <c r="F44" s="72"/>
      <c r="G44" s="73"/>
      <c r="H44" s="70"/>
      <c r="I44" s="70"/>
      <c r="J44" s="74"/>
      <c r="K44" s="139"/>
      <c r="L44" s="76" t="s">
        <v>142</v>
      </c>
      <c r="M44" s="120" t="str">
        <f>B42</f>
        <v>1.8</v>
      </c>
      <c r="N44" s="121">
        <f>IF((AND(L43="",M43="")),"",SUM(L43,M43))</f>
        <v>0</v>
      </c>
    </row>
    <row r="45" spans="2:14" s="1" customFormat="1" ht="12.75" customHeight="1">
      <c r="B45" s="84" t="s">
        <v>87</v>
      </c>
      <c r="C45" s="61" t="s">
        <v>164</v>
      </c>
      <c r="D45" s="62"/>
      <c r="E45" s="62"/>
      <c r="F45" s="62"/>
      <c r="G45" s="137"/>
      <c r="H45" s="64" t="s">
        <v>81</v>
      </c>
      <c r="I45" s="125"/>
      <c r="J45" s="65"/>
      <c r="K45" s="66"/>
      <c r="L45" s="67"/>
      <c r="M45" s="67"/>
      <c r="N45" s="68"/>
    </row>
    <row r="46" spans="2:14" s="1" customFormat="1" ht="11.25">
      <c r="B46" s="85"/>
      <c r="C46" s="27">
        <v>0</v>
      </c>
      <c r="D46" s="48" t="s">
        <v>16</v>
      </c>
      <c r="E46" s="27">
        <v>40</v>
      </c>
      <c r="F46" s="28">
        <v>0.2</v>
      </c>
      <c r="G46" s="48">
        <f>IF((AND(NOT(C46=""),NOT(F46=""))),F46*C46,(""))</f>
        <v>0</v>
      </c>
      <c r="H46" s="122" t="s">
        <v>18</v>
      </c>
      <c r="I46" s="48">
        <v>1.5</v>
      </c>
      <c r="J46" s="57">
        <f>'Preis-Übersicht'!$D$17</f>
        <v>0</v>
      </c>
      <c r="K46" s="48">
        <f>IF((AND(NOT(C46=""),NOT(I46=""))),I46*C46,(""))</f>
        <v>0</v>
      </c>
      <c r="L46" s="47">
        <f>IF((AND(NOT(G46=""),NOT(E46=""))),E46*G46,(""))</f>
        <v>0</v>
      </c>
      <c r="M46" s="47">
        <f>IF((AND(NOT(J46=""),NOT(K46=""))),K46*J46,(""))</f>
        <v>0</v>
      </c>
      <c r="N46" s="69">
        <f>IF((AND(L46="",M46="")),"",SUM(L46,M46))</f>
        <v>0</v>
      </c>
    </row>
    <row r="47" spans="2:14" s="1" customFormat="1" ht="12" thickBot="1">
      <c r="B47" s="162"/>
      <c r="C47" s="138"/>
      <c r="D47" s="71"/>
      <c r="E47" s="71"/>
      <c r="F47" s="72"/>
      <c r="G47" s="73"/>
      <c r="H47" s="70"/>
      <c r="I47" s="70"/>
      <c r="J47" s="74"/>
      <c r="K47" s="139"/>
      <c r="L47" s="76" t="s">
        <v>142</v>
      </c>
      <c r="M47" s="120" t="str">
        <f>B45</f>
        <v>1.9</v>
      </c>
      <c r="N47" s="121">
        <f>IF((AND(L46="",M46="")),"",SUM(L46,M46))</f>
        <v>0</v>
      </c>
    </row>
    <row r="48" spans="2:14" s="1" customFormat="1" ht="13.5" thickBot="1">
      <c r="B48" s="152"/>
      <c r="C48" s="153"/>
      <c r="D48" s="154"/>
      <c r="E48" s="154"/>
      <c r="F48" s="155"/>
      <c r="G48" s="156"/>
      <c r="H48" s="153"/>
      <c r="I48" s="153"/>
      <c r="J48" s="157"/>
      <c r="K48" s="158"/>
      <c r="L48" s="165" t="s">
        <v>145</v>
      </c>
      <c r="M48" s="166" t="str">
        <f>B15</f>
        <v>1</v>
      </c>
      <c r="N48" s="159">
        <f>N19+N22+N25+N28+N31+N38+N41+N44+N47</f>
        <v>0</v>
      </c>
    </row>
    <row r="49" spans="2:14" ht="14.25" thickTop="1" thickBot="1"/>
    <row r="50" spans="2:14">
      <c r="B50" s="167" t="s">
        <v>94</v>
      </c>
      <c r="C50" s="168" t="s">
        <v>21</v>
      </c>
      <c r="D50" s="169"/>
      <c r="E50" s="169"/>
      <c r="F50" s="169"/>
      <c r="G50" s="170"/>
      <c r="H50" s="169"/>
      <c r="I50" s="169"/>
      <c r="J50" s="171"/>
      <c r="K50" s="172"/>
      <c r="L50" s="173"/>
      <c r="M50" s="173"/>
      <c r="N50" s="174"/>
    </row>
    <row r="51" spans="2:14" ht="13.5" thickBot="1">
      <c r="B51" s="175"/>
      <c r="C51" s="176"/>
      <c r="D51" s="177"/>
      <c r="E51" s="177"/>
      <c r="F51" s="177"/>
      <c r="G51" s="178"/>
      <c r="H51" s="177"/>
      <c r="I51" s="177"/>
      <c r="J51" s="179"/>
      <c r="K51" s="180"/>
      <c r="L51" s="181"/>
      <c r="M51" s="181"/>
      <c r="N51" s="182"/>
    </row>
    <row r="52" spans="2:14">
      <c r="B52" s="79" t="s">
        <v>95</v>
      </c>
      <c r="C52" s="61" t="s">
        <v>96</v>
      </c>
      <c r="D52" s="62"/>
      <c r="E52" s="62"/>
      <c r="F52" s="62"/>
      <c r="G52" s="63"/>
      <c r="H52" s="64" t="s">
        <v>97</v>
      </c>
      <c r="I52" s="125" t="s">
        <v>141</v>
      </c>
      <c r="J52" s="65"/>
      <c r="K52" s="66"/>
      <c r="L52" s="67"/>
      <c r="M52" s="67"/>
      <c r="N52" s="68"/>
    </row>
    <row r="53" spans="2:14">
      <c r="B53" s="80"/>
      <c r="C53" s="28">
        <v>0</v>
      </c>
      <c r="D53" s="48" t="s">
        <v>16</v>
      </c>
      <c r="E53" s="28">
        <v>40</v>
      </c>
      <c r="F53" s="28">
        <v>0.2</v>
      </c>
      <c r="G53" s="48">
        <f>IF((AND(NOT(C53=""),NOT(F53=""))),F53*C53,(""))</f>
        <v>0</v>
      </c>
      <c r="H53" s="48" t="s">
        <v>18</v>
      </c>
      <c r="I53" s="48">
        <v>4.8</v>
      </c>
      <c r="J53" s="57">
        <f>'Preis-Übersicht'!$D$23</f>
        <v>0</v>
      </c>
      <c r="K53" s="48">
        <f>IF((AND(NOT(C53=""),NOT(I53=""))),I53*C53,(""))</f>
        <v>0</v>
      </c>
      <c r="L53" s="47">
        <f>IF((AND(NOT(G53=""),NOT(E53=""))),E53*G53,(""))</f>
        <v>0</v>
      </c>
      <c r="M53" s="47">
        <f>IF((AND(NOT(J53=""),NOT(K53=""))),K53*J53,(""))</f>
        <v>0</v>
      </c>
      <c r="N53" s="69">
        <f>IF((AND(L53="",M53="")),"",SUM(L53,M53))</f>
        <v>0</v>
      </c>
    </row>
    <row r="54" spans="2:14">
      <c r="B54" s="80"/>
      <c r="C54" s="24"/>
      <c r="D54" s="21"/>
      <c r="E54" s="21"/>
      <c r="F54" s="21"/>
      <c r="G54" s="29"/>
      <c r="H54" s="23" t="s">
        <v>104</v>
      </c>
      <c r="I54" s="23"/>
      <c r="J54" s="56"/>
      <c r="K54" s="60"/>
      <c r="L54" s="22"/>
      <c r="M54" s="22"/>
      <c r="N54" s="81"/>
    </row>
    <row r="55" spans="2:14">
      <c r="B55" s="80"/>
      <c r="C55" s="25"/>
      <c r="D55" s="25"/>
      <c r="E55" s="25"/>
      <c r="F55" s="26"/>
      <c r="G55" s="48"/>
      <c r="H55" s="129" t="s">
        <v>16</v>
      </c>
      <c r="I55" s="48">
        <v>1.1000000000000001</v>
      </c>
      <c r="J55" s="57">
        <f>'Preis-Übersicht'!$D$2</f>
        <v>0</v>
      </c>
      <c r="K55" s="48">
        <f>IF((AND(NOT(C53=""),NOT(I55=""))),I55*C53,(""))</f>
        <v>0</v>
      </c>
      <c r="L55" s="47" t="str">
        <f>IF((AND(NOT(G55=""),NOT(E55=""))),E55*G55,(""))</f>
        <v/>
      </c>
      <c r="M55" s="47">
        <f>IF((AND(NOT(J55=""),NOT(K55=""))),K55*J55,(""))</f>
        <v>0</v>
      </c>
      <c r="N55" s="69">
        <f>IF((AND(L55="",M55="")),"",SUM(L55,M55))</f>
        <v>0</v>
      </c>
    </row>
    <row r="56" spans="2:14" ht="13.5" thickBot="1">
      <c r="B56" s="82"/>
      <c r="C56" s="70"/>
      <c r="D56" s="71"/>
      <c r="E56" s="71"/>
      <c r="F56" s="72"/>
      <c r="G56" s="140"/>
      <c r="H56" s="70"/>
      <c r="I56" s="70"/>
      <c r="J56" s="74"/>
      <c r="K56" s="75"/>
      <c r="L56" s="76" t="s">
        <v>142</v>
      </c>
      <c r="M56" s="77" t="str">
        <f>B52</f>
        <v>2.1</v>
      </c>
      <c r="N56" s="78">
        <f>IF((AND(L55="",M55="",L53="",M53="")),"",SUM(L55,M55,L53,M53))</f>
        <v>0</v>
      </c>
    </row>
    <row r="57" spans="2:14">
      <c r="B57" s="84" t="s">
        <v>105</v>
      </c>
      <c r="C57" s="61" t="s">
        <v>106</v>
      </c>
      <c r="D57" s="62"/>
      <c r="E57" s="62"/>
      <c r="F57" s="62"/>
      <c r="G57" s="137"/>
      <c r="H57" s="64" t="s">
        <v>107</v>
      </c>
      <c r="I57" s="125" t="s">
        <v>110</v>
      </c>
      <c r="J57" s="65"/>
      <c r="K57" s="66"/>
      <c r="L57" s="67"/>
      <c r="M57" s="67"/>
      <c r="N57" s="68"/>
    </row>
    <row r="58" spans="2:14">
      <c r="B58" s="85"/>
      <c r="C58" s="27">
        <v>0</v>
      </c>
      <c r="D58" s="48" t="s">
        <v>16</v>
      </c>
      <c r="E58" s="27">
        <v>40</v>
      </c>
      <c r="F58" s="28">
        <v>0.15</v>
      </c>
      <c r="G58" s="48">
        <f>IF((AND(NOT(C58=""),NOT(F58=""))),F58*C58,(""))</f>
        <v>0</v>
      </c>
      <c r="H58" s="122" t="s">
        <v>18</v>
      </c>
      <c r="I58" s="48">
        <v>3.9</v>
      </c>
      <c r="J58" s="57">
        <f>'Preis-Übersicht'!$D$24</f>
        <v>0</v>
      </c>
      <c r="K58" s="48">
        <f>IF((AND(NOT(C58=""),NOT(I58=""))),I58*C58,(""))</f>
        <v>0</v>
      </c>
      <c r="L58" s="47">
        <f>IF((AND(NOT(G58=""),NOT(E58=""))),E58*G58,(""))</f>
        <v>0</v>
      </c>
      <c r="M58" s="47">
        <f>IF((AND(NOT(J58=""),NOT(K58=""))),K58*J58,(""))</f>
        <v>0</v>
      </c>
      <c r="N58" s="69">
        <f>IF((AND(L58="",M58="")),"",SUM(L58,M58))</f>
        <v>0</v>
      </c>
    </row>
    <row r="59" spans="2:14" ht="13.5" thickBot="1">
      <c r="B59" s="82"/>
      <c r="C59" s="138"/>
      <c r="D59" s="71"/>
      <c r="E59" s="71"/>
      <c r="F59" s="72"/>
      <c r="G59" s="73"/>
      <c r="H59" s="70"/>
      <c r="I59" s="70"/>
      <c r="J59" s="74"/>
      <c r="K59" s="139"/>
      <c r="L59" s="76" t="s">
        <v>142</v>
      </c>
      <c r="M59" s="120" t="str">
        <f>B57</f>
        <v>2.2</v>
      </c>
      <c r="N59" s="121">
        <f>IF((AND(L58="",M58="")),"",SUM(L58,M58))</f>
        <v>0</v>
      </c>
    </row>
    <row r="60" spans="2:14">
      <c r="B60" s="84" t="s">
        <v>108</v>
      </c>
      <c r="C60" s="61" t="s">
        <v>109</v>
      </c>
      <c r="D60" s="62"/>
      <c r="E60" s="62"/>
      <c r="F60" s="62"/>
      <c r="G60" s="137"/>
      <c r="H60" s="64" t="s">
        <v>81</v>
      </c>
      <c r="I60" s="125" t="s">
        <v>111</v>
      </c>
      <c r="J60" s="65"/>
      <c r="K60" s="66"/>
      <c r="L60" s="67"/>
      <c r="M60" s="67"/>
      <c r="N60" s="68"/>
    </row>
    <row r="61" spans="2:14">
      <c r="B61" s="85"/>
      <c r="C61" s="27">
        <v>0</v>
      </c>
      <c r="D61" s="48" t="s">
        <v>16</v>
      </c>
      <c r="E61" s="27">
        <v>40</v>
      </c>
      <c r="F61" s="28">
        <v>0.2</v>
      </c>
      <c r="G61" s="48">
        <f>IF((AND(NOT(C61=""),NOT(F61=""))),F61*C61,(""))</f>
        <v>0</v>
      </c>
      <c r="H61" s="122" t="s">
        <v>18</v>
      </c>
      <c r="I61" s="48">
        <v>2.5</v>
      </c>
      <c r="J61" s="57">
        <f>'Preis-Übersicht'!$D$17</f>
        <v>0</v>
      </c>
      <c r="K61" s="48">
        <f>IF((AND(NOT(C61=""),NOT(I61=""))),I61*C61,(""))</f>
        <v>0</v>
      </c>
      <c r="L61" s="47">
        <f>IF((AND(NOT(G61=""),NOT(E61=""))),E61*G61,(""))</f>
        <v>0</v>
      </c>
      <c r="M61" s="47">
        <f>IF((AND(NOT(J61=""),NOT(K61=""))),K61*J61,(""))</f>
        <v>0</v>
      </c>
      <c r="N61" s="69">
        <f>IF((AND(L61="",M61="")),"",SUM(L61,M61))</f>
        <v>0</v>
      </c>
    </row>
    <row r="62" spans="2:14" ht="13.5" thickBot="1">
      <c r="B62" s="82"/>
      <c r="C62" s="138"/>
      <c r="D62" s="71"/>
      <c r="E62" s="71"/>
      <c r="F62" s="72"/>
      <c r="G62" s="73"/>
      <c r="H62" s="70"/>
      <c r="I62" s="70"/>
      <c r="J62" s="74"/>
      <c r="K62" s="139"/>
      <c r="L62" s="76" t="s">
        <v>142</v>
      </c>
      <c r="M62" s="120" t="str">
        <f>B60</f>
        <v>2.3</v>
      </c>
      <c r="N62" s="121">
        <f>IF((AND(L61="",M61="")),"",SUM(L61,M61))</f>
        <v>0</v>
      </c>
    </row>
    <row r="63" spans="2:14">
      <c r="B63" s="195" t="s">
        <v>112</v>
      </c>
      <c r="C63" s="61" t="s">
        <v>113</v>
      </c>
      <c r="D63" s="62"/>
      <c r="E63" s="62"/>
      <c r="F63" s="62"/>
      <c r="G63" s="63"/>
      <c r="H63" s="64" t="s">
        <v>114</v>
      </c>
      <c r="I63" s="125" t="s">
        <v>165</v>
      </c>
      <c r="J63" s="65"/>
      <c r="K63" s="66"/>
      <c r="L63" s="67"/>
      <c r="M63" s="67"/>
      <c r="N63" s="68"/>
    </row>
    <row r="64" spans="2:14">
      <c r="B64" s="196"/>
      <c r="C64" s="27">
        <v>0</v>
      </c>
      <c r="D64" s="48" t="s">
        <v>16</v>
      </c>
      <c r="E64" s="27">
        <v>40</v>
      </c>
      <c r="F64" s="27">
        <v>0.15</v>
      </c>
      <c r="G64" s="48">
        <f>IF((AND(NOT(C64=""),NOT(F64=""))),F64*C64,(""))</f>
        <v>0</v>
      </c>
      <c r="H64" s="129" t="s">
        <v>17</v>
      </c>
      <c r="I64" s="48">
        <v>0.4</v>
      </c>
      <c r="J64" s="57">
        <f>'Preis-Übersicht'!$D$3</f>
        <v>0</v>
      </c>
      <c r="K64" s="48">
        <f>IF((AND(NOT(C64=""),NOT(I64=""))),I64*C64,(""))</f>
        <v>0</v>
      </c>
      <c r="L64" s="47">
        <f>IF((AND(NOT(G64=""),NOT(E64=""))),E64*G64,(""))</f>
        <v>0</v>
      </c>
      <c r="M64" s="47">
        <f>IF((AND(NOT(J64=""),NOT(K64=""))),K64*J64,(""))</f>
        <v>0</v>
      </c>
      <c r="N64" s="69">
        <f>IF((AND(L64="",M64="")),"",SUM(L64,M64))</f>
        <v>0</v>
      </c>
    </row>
    <row r="65" spans="2:14" ht="13.5" thickBot="1">
      <c r="B65" s="197"/>
      <c r="C65" s="70"/>
      <c r="D65" s="71"/>
      <c r="E65" s="71"/>
      <c r="F65" s="72"/>
      <c r="G65" s="140"/>
      <c r="H65" s="70"/>
      <c r="I65" s="70"/>
      <c r="J65" s="74"/>
      <c r="K65" s="75"/>
      <c r="L65" s="76" t="s">
        <v>142</v>
      </c>
      <c r="M65" s="77" t="str">
        <f>B63</f>
        <v>2.4</v>
      </c>
      <c r="N65" s="78">
        <f>IF((AND(L64="",M64="")),"",SUM(L64,M64,))</f>
        <v>0</v>
      </c>
    </row>
    <row r="66" spans="2:14">
      <c r="B66" s="79" t="s">
        <v>118</v>
      </c>
      <c r="C66" s="61" t="s">
        <v>115</v>
      </c>
      <c r="D66" s="62"/>
      <c r="E66" s="62"/>
      <c r="F66" s="62"/>
      <c r="G66" s="63"/>
      <c r="H66" s="64" t="s">
        <v>116</v>
      </c>
      <c r="I66" s="125"/>
      <c r="J66" s="65"/>
      <c r="K66" s="66"/>
      <c r="L66" s="67"/>
      <c r="M66" s="67"/>
      <c r="N66" s="68"/>
    </row>
    <row r="67" spans="2:14">
      <c r="B67" s="80"/>
      <c r="C67" s="27">
        <v>0</v>
      </c>
      <c r="D67" s="48" t="s">
        <v>19</v>
      </c>
      <c r="E67" s="27">
        <v>40</v>
      </c>
      <c r="F67" s="28">
        <v>0.2</v>
      </c>
      <c r="G67" s="48">
        <f>IF((AND(NOT(C67=""),NOT(F67=""))),F67*C67,(""))</f>
        <v>0</v>
      </c>
      <c r="H67" s="129" t="s">
        <v>82</v>
      </c>
      <c r="I67" s="48">
        <v>4</v>
      </c>
      <c r="J67" s="57">
        <f>'Preis-Übersicht'!$D$7</f>
        <v>0</v>
      </c>
      <c r="K67" s="48">
        <f>IF(AND(C67&lt;&gt;"",I67&lt;&gt;""),I67*C67,(""))</f>
        <v>0</v>
      </c>
      <c r="L67" s="47">
        <f>IF((AND(NOT(G67=""),NOT(E67=""))),E67*G67,(""))</f>
        <v>0</v>
      </c>
      <c r="M67" s="47">
        <f>IF((AND(NOT(J67=""),NOT(K67=""))),K67*J67,(""))</f>
        <v>0</v>
      </c>
      <c r="N67" s="69">
        <f>IF((AND(L67="",M67="")),"",SUM(L67,M67))</f>
        <v>0</v>
      </c>
    </row>
    <row r="68" spans="2:14">
      <c r="B68" s="80"/>
      <c r="C68" s="24"/>
      <c r="D68" s="21"/>
      <c r="E68" s="21"/>
      <c r="F68" s="21"/>
      <c r="G68" s="29"/>
      <c r="H68" s="23" t="s">
        <v>129</v>
      </c>
      <c r="I68" s="126"/>
      <c r="J68" s="56"/>
      <c r="K68" s="60"/>
      <c r="L68" s="7"/>
      <c r="M68" s="7"/>
      <c r="N68" s="83"/>
    </row>
    <row r="69" spans="2:14">
      <c r="B69" s="80"/>
      <c r="C69" s="25"/>
      <c r="D69" s="25"/>
      <c r="E69" s="25"/>
      <c r="F69" s="26"/>
      <c r="G69" s="48"/>
      <c r="H69" s="129" t="s">
        <v>19</v>
      </c>
      <c r="I69" s="48">
        <v>0.5</v>
      </c>
      <c r="J69" s="57">
        <f>'Preis-Übersicht'!$D$6</f>
        <v>0</v>
      </c>
      <c r="K69" s="48">
        <f>IF((AND(NOT(C67=""),NOT(I69=""))),I69*C67,(""))</f>
        <v>0</v>
      </c>
      <c r="L69" s="47" t="str">
        <f>IF((AND(NOT(G69=""),NOT(E69=""))),E69*G69,(""))</f>
        <v/>
      </c>
      <c r="M69" s="47">
        <f>IF((AND(NOT(J69=""),NOT(K69=""))),K69*J69,(""))</f>
        <v>0</v>
      </c>
      <c r="N69" s="69">
        <f>IF((AND(L69="",M69="")),"",SUM(L69,M69))</f>
        <v>0</v>
      </c>
    </row>
    <row r="70" spans="2:14">
      <c r="B70" s="80"/>
      <c r="C70" s="24"/>
      <c r="D70" s="21"/>
      <c r="E70" s="21"/>
      <c r="F70" s="21"/>
      <c r="G70" s="29"/>
      <c r="H70" s="23" t="s">
        <v>117</v>
      </c>
      <c r="I70" s="163"/>
      <c r="J70" s="56"/>
      <c r="K70" s="60"/>
      <c r="L70" s="7"/>
      <c r="M70" s="7"/>
      <c r="N70" s="83"/>
    </row>
    <row r="71" spans="2:14">
      <c r="B71" s="80"/>
      <c r="C71" s="27">
        <v>0</v>
      </c>
      <c r="D71" s="48" t="s">
        <v>16</v>
      </c>
      <c r="E71" s="25"/>
      <c r="F71" s="26"/>
      <c r="G71" s="48"/>
      <c r="H71" s="129" t="s">
        <v>16</v>
      </c>
      <c r="I71" s="48">
        <v>1.05</v>
      </c>
      <c r="J71" s="57">
        <f>'Preis-Übersicht'!$D$8</f>
        <v>0</v>
      </c>
      <c r="K71" s="48">
        <f>IF((AND(NOT(C71=""),NOT(I71=""))),I71*C71,(""))</f>
        <v>0</v>
      </c>
      <c r="L71" s="47" t="str">
        <f>IF((AND(NOT(G71=""),NOT(E71=""))),E71*G71,(""))</f>
        <v/>
      </c>
      <c r="M71" s="47">
        <f>IF((AND(NOT(J71=""),NOT(K71=""))),K71*J71,(""))</f>
        <v>0</v>
      </c>
      <c r="N71" s="69">
        <f>IF((AND(L71="",M71="")),"",SUM(L71,M71))</f>
        <v>0</v>
      </c>
    </row>
    <row r="72" spans="2:14" ht="13.5" thickBot="1">
      <c r="B72" s="82"/>
      <c r="C72" s="70"/>
      <c r="D72" s="71"/>
      <c r="E72" s="71"/>
      <c r="F72" s="72"/>
      <c r="G72" s="73"/>
      <c r="H72" s="70"/>
      <c r="I72" s="70"/>
      <c r="J72" s="74"/>
      <c r="K72" s="75"/>
      <c r="L72" s="76" t="s">
        <v>142</v>
      </c>
      <c r="M72" s="77" t="str">
        <f>B66</f>
        <v>2.5</v>
      </c>
      <c r="N72" s="78">
        <f>IF((AND(L69="",M69="",L71="",M71="",L67="",M67="")),"",SUM(L69,M69,L71,M71,L67,M67))</f>
        <v>0</v>
      </c>
    </row>
    <row r="73" spans="2:14">
      <c r="B73" s="160" t="s">
        <v>119</v>
      </c>
      <c r="C73" s="113" t="s">
        <v>120</v>
      </c>
      <c r="D73" s="114"/>
      <c r="E73" s="114"/>
      <c r="F73" s="114"/>
      <c r="G73" s="63"/>
      <c r="H73" s="115"/>
      <c r="I73" s="114"/>
      <c r="J73" s="116"/>
      <c r="K73" s="117"/>
      <c r="L73" s="118"/>
      <c r="M73" s="118"/>
      <c r="N73" s="119"/>
    </row>
    <row r="74" spans="2:14">
      <c r="B74" s="161"/>
      <c r="C74" s="28">
        <v>0</v>
      </c>
      <c r="D74" s="129" t="s">
        <v>146</v>
      </c>
      <c r="E74" s="28">
        <v>40</v>
      </c>
      <c r="F74" s="28">
        <v>0.3</v>
      </c>
      <c r="G74" s="48">
        <f>IF((AND(NOT(C74=""),NOT(F74=""))),F74*C74,(""))</f>
        <v>0</v>
      </c>
      <c r="H74" s="11"/>
      <c r="I74" s="25"/>
      <c r="J74" s="25"/>
      <c r="K74" s="25" t="str">
        <f>IF((AND(NOT(C74=""),NOT(I74=""))),I74*C74,(""))</f>
        <v/>
      </c>
      <c r="L74" s="47">
        <f>IF((AND(NOT(G74=""),NOT(E74=""))),E74*G74,(""))</f>
        <v>0</v>
      </c>
      <c r="M74" s="47" t="str">
        <f>IF((AND(NOT(J74=""),NOT(K74=""))),K74*J74,(""))</f>
        <v/>
      </c>
      <c r="N74" s="69"/>
    </row>
    <row r="75" spans="2:14" ht="13.5" thickBot="1">
      <c r="B75" s="162"/>
      <c r="C75" s="70"/>
      <c r="D75" s="71"/>
      <c r="E75" s="71"/>
      <c r="F75" s="72"/>
      <c r="G75" s="73"/>
      <c r="H75" s="70"/>
      <c r="I75" s="70"/>
      <c r="J75" s="74"/>
      <c r="K75" s="75"/>
      <c r="L75" s="76" t="s">
        <v>142</v>
      </c>
      <c r="M75" s="77" t="str">
        <f>B73</f>
        <v>2.6</v>
      </c>
      <c r="N75" s="78">
        <f>IF((AND(L74="",M74="")),"",SUM(L74,M74))</f>
        <v>0</v>
      </c>
    </row>
    <row r="76" spans="2:14" ht="13.5" thickBot="1">
      <c r="B76" s="152"/>
      <c r="C76" s="153"/>
      <c r="D76" s="154"/>
      <c r="E76" s="154"/>
      <c r="F76" s="155"/>
      <c r="G76" s="156"/>
      <c r="H76" s="153"/>
      <c r="I76" s="153"/>
      <c r="J76" s="157"/>
      <c r="K76" s="158"/>
      <c r="L76" s="165" t="s">
        <v>145</v>
      </c>
      <c r="M76" s="166" t="str">
        <f>B50</f>
        <v>2</v>
      </c>
      <c r="N76" s="159">
        <f>N56+N59+N62+N65+N72+N75</f>
        <v>0</v>
      </c>
    </row>
    <row r="77" spans="2:14" ht="13.5" thickTop="1"/>
    <row r="78" spans="2:14" ht="13.5" thickBot="1">
      <c r="K78" s="189"/>
      <c r="L78" s="190" t="s">
        <v>172</v>
      </c>
      <c r="M78" s="191"/>
      <c r="N78" s="128">
        <f>N48+N76</f>
        <v>0</v>
      </c>
    </row>
    <row r="79" spans="2:14" ht="13.5" thickTop="1"/>
  </sheetData>
  <mergeCells count="1">
    <mergeCell ref="B63:B65"/>
  </mergeCells>
  <pageMargins left="0.70866141732283472" right="0.70866141732283472" top="0.78740157480314965" bottom="0.78740157480314965" header="0.31496062992125984" footer="0.31496062992125984"/>
  <pageSetup paperSize="8" scale="7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Benutzer-Handbuch</vt:lpstr>
      <vt:lpstr>Preis-Übersicht</vt:lpstr>
      <vt:lpstr>Sockelabd._2.1_mit Keller</vt:lpstr>
      <vt:lpstr>Sockelabd._2.1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Kalkulationsdatenblätter</dc:title>
  <dc:subject>Fassaden-Systemfinder</dc:subject>
  <dc:creator>Dipl.-Ing. Marion Niehoff</dc:creator>
  <cp:lastModifiedBy>ABrundiers</cp:lastModifiedBy>
  <cp:lastPrinted>2015-09-21T12:51:01Z</cp:lastPrinted>
  <dcterms:created xsi:type="dcterms:W3CDTF">2006-12-30T11:29:09Z</dcterms:created>
  <dcterms:modified xsi:type="dcterms:W3CDTF">2015-10-23T11:32:04Z</dcterms:modified>
</cp:coreProperties>
</file>